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P:\Projects\Technical Bulletins\Coursing Chart\"/>
    </mc:Choice>
  </mc:AlternateContent>
  <xr:revisionPtr revIDLastSave="0" documentId="8_{A271AA3A-16E2-4AAE-9CB4-36343F8D03E9}" xr6:coauthVersionLast="44" xr6:coauthVersionMax="44" xr10:uidLastSave="{00000000-0000-0000-0000-000000000000}"/>
  <workbookProtection workbookAlgorithmName="SHA-512" workbookHashValue="O3+HknuW0CcTVT6PFcUJOSnzrJ+5mz6gnl8T6apreP1KhNV8V6kQzLaMGYH8kwGCRwl9H59Rf1Q6qvEAbbj9Ow==" workbookSaltValue="lzWy955NR1qjJ34+cqFmAA==" workbookSpinCount="100000" lockStructure="1"/>
  <bookViews>
    <workbookView xWindow="-120" yWindow="-120" windowWidth="29040" windowHeight="15840" xr2:uid="{00000000-000D-0000-FFFF-FFFF00000000}"/>
  </bookViews>
  <sheets>
    <sheet name="GSB Coursing Chart" sheetId="2" r:id="rId1"/>
    <sheet name="Sheet3" sheetId="3" state="hidden" r:id="rId2"/>
  </sheets>
  <definedNames>
    <definedName name="_xlnm._FilterDatabase" localSheetId="0" hidden="1">'GSB Coursing Chart'!$B$3:$E$6</definedName>
    <definedName name="_xlnm.Criteria" localSheetId="0">'GSB Coursing Chart'!$B$4:$E$4</definedName>
    <definedName name="_xlnm.Print_Area" localSheetId="0">'GSB Coursing Chart'!$B$1:$AA$45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I11" i="2" l="1"/>
  <c r="AH11" i="2"/>
  <c r="AI12" i="2"/>
  <c r="AI13" i="2"/>
  <c r="AI14" i="2"/>
  <c r="AI15" i="2"/>
  <c r="AI16" i="2"/>
  <c r="AI17" i="2"/>
  <c r="AI18" i="2"/>
  <c r="AI19" i="2"/>
  <c r="AI20" i="2"/>
  <c r="AI21" i="2"/>
  <c r="AI22" i="2"/>
  <c r="AI23" i="2"/>
  <c r="AI24" i="2"/>
  <c r="AI25" i="2"/>
  <c r="AI26" i="2"/>
  <c r="AI27" i="2"/>
  <c r="AI28" i="2"/>
  <c r="AI29" i="2"/>
  <c r="AI30" i="2"/>
  <c r="AI31" i="2"/>
  <c r="AI32" i="2"/>
  <c r="AI33" i="2"/>
  <c r="AI34" i="2"/>
  <c r="AI35" i="2"/>
  <c r="AJ35" i="2" s="1"/>
  <c r="AH12" i="2"/>
  <c r="AH13" i="2"/>
  <c r="AH14" i="2"/>
  <c r="AH15" i="2"/>
  <c r="AH16" i="2"/>
  <c r="AH17" i="2"/>
  <c r="AH18" i="2"/>
  <c r="AH19" i="2"/>
  <c r="AH20" i="2"/>
  <c r="AH21" i="2"/>
  <c r="AH22" i="2"/>
  <c r="AH23" i="2"/>
  <c r="AH24" i="2"/>
  <c r="AH25" i="2"/>
  <c r="AH26" i="2"/>
  <c r="AH27" i="2"/>
  <c r="AH28" i="2"/>
  <c r="AH29" i="2"/>
  <c r="AH30" i="2"/>
  <c r="AH31" i="2"/>
  <c r="AH32" i="2"/>
  <c r="AH33" i="2"/>
  <c r="AH34" i="2"/>
  <c r="AH35" i="2"/>
  <c r="AJ32" i="2" l="1"/>
  <c r="AJ28" i="2"/>
  <c r="AJ20" i="2"/>
  <c r="AJ24" i="2"/>
  <c r="AJ12" i="2"/>
  <c r="AJ34" i="2"/>
  <c r="AJ30" i="2"/>
  <c r="AJ26" i="2"/>
  <c r="AJ22" i="2"/>
  <c r="AJ18" i="2"/>
  <c r="AJ14" i="2"/>
  <c r="AJ11" i="2"/>
  <c r="AJ16" i="2"/>
  <c r="AJ33" i="2"/>
  <c r="AJ29" i="2"/>
  <c r="AJ25" i="2"/>
  <c r="AJ21" i="2"/>
  <c r="AJ17" i="2"/>
  <c r="AJ13" i="2"/>
  <c r="AJ15" i="2"/>
  <c r="AJ27" i="2"/>
  <c r="AJ19" i="2"/>
  <c r="AJ31" i="2"/>
  <c r="AJ23" i="2"/>
  <c r="E6" i="3"/>
  <c r="E7" i="3"/>
  <c r="E8" i="3"/>
  <c r="E9" i="3"/>
  <c r="E10" i="3"/>
  <c r="E11" i="3"/>
  <c r="E12" i="3"/>
  <c r="E13" i="3"/>
  <c r="E14" i="3"/>
  <c r="E3" i="3"/>
  <c r="E4" i="3"/>
  <c r="E5" i="3"/>
  <c r="E2" i="3"/>
  <c r="E4" i="2" l="1"/>
  <c r="C4" i="2"/>
  <c r="D4" i="2"/>
  <c r="C12" i="2" s="1"/>
  <c r="B4" i="2"/>
  <c r="J12" i="2" l="1"/>
  <c r="K12" i="2" s="1"/>
  <c r="L12" i="2" s="1"/>
  <c r="N12" i="2" s="1"/>
  <c r="V38" i="2"/>
  <c r="W38" i="2" s="1"/>
  <c r="V33" i="2"/>
  <c r="W33" i="2" s="1"/>
  <c r="X33" i="2" s="1"/>
  <c r="Z33" i="2" s="1"/>
  <c r="V28" i="2"/>
  <c r="W28" i="2" s="1"/>
  <c r="X28" i="2" s="1"/>
  <c r="Z28" i="2" s="1"/>
  <c r="V24" i="2"/>
  <c r="W24" i="2" s="1"/>
  <c r="X24" i="2" s="1"/>
  <c r="Z24" i="2" s="1"/>
  <c r="V19" i="2"/>
  <c r="W19" i="2" s="1"/>
  <c r="X19" i="2" s="1"/>
  <c r="Z19" i="2" s="1"/>
  <c r="V14" i="2"/>
  <c r="W14" i="2" s="1"/>
  <c r="X14" i="2" s="1"/>
  <c r="Z14" i="2" s="1"/>
  <c r="P37" i="2"/>
  <c r="Q37" i="2" s="1"/>
  <c r="R37" i="2" s="1"/>
  <c r="T37" i="2" s="1"/>
  <c r="P32" i="2"/>
  <c r="Q32" i="2" s="1"/>
  <c r="R32" i="2" s="1"/>
  <c r="T32" i="2" s="1"/>
  <c r="P27" i="2"/>
  <c r="Q27" i="2" s="1"/>
  <c r="R27" i="2" s="1"/>
  <c r="T27" i="2" s="1"/>
  <c r="P22" i="2"/>
  <c r="Q22" i="2" s="1"/>
  <c r="R22" i="2" s="1"/>
  <c r="T22" i="2" s="1"/>
  <c r="P18" i="2"/>
  <c r="Q18" i="2" s="1"/>
  <c r="R18" i="2" s="1"/>
  <c r="T18" i="2" s="1"/>
  <c r="P13" i="2"/>
  <c r="V37" i="2"/>
  <c r="W37" i="2" s="1"/>
  <c r="X37" i="2" s="1"/>
  <c r="Z37" i="2" s="1"/>
  <c r="V32" i="2"/>
  <c r="W32" i="2" s="1"/>
  <c r="X32" i="2" s="1"/>
  <c r="Z32" i="2" s="1"/>
  <c r="V27" i="2"/>
  <c r="W27" i="2" s="1"/>
  <c r="X27" i="2" s="1"/>
  <c r="Z27" i="2" s="1"/>
  <c r="V22" i="2"/>
  <c r="W22" i="2" s="1"/>
  <c r="X22" i="2" s="1"/>
  <c r="Z22" i="2" s="1"/>
  <c r="V18" i="2"/>
  <c r="W18" i="2" s="1"/>
  <c r="X18" i="2" s="1"/>
  <c r="Z18" i="2" s="1"/>
  <c r="V13" i="2"/>
  <c r="P36" i="2"/>
  <c r="Q36" i="2" s="1"/>
  <c r="R36" i="2" s="1"/>
  <c r="T36" i="2" s="1"/>
  <c r="P31" i="2"/>
  <c r="Q31" i="2" s="1"/>
  <c r="R31" i="2" s="1"/>
  <c r="T31" i="2" s="1"/>
  <c r="P26" i="2"/>
  <c r="Q26" i="2" s="1"/>
  <c r="R26" i="2" s="1"/>
  <c r="T26" i="2" s="1"/>
  <c r="P21" i="2"/>
  <c r="Q21" i="2" s="1"/>
  <c r="R21" i="2" s="1"/>
  <c r="T21" i="2" s="1"/>
  <c r="P16" i="2"/>
  <c r="P12" i="2"/>
  <c r="V36" i="2"/>
  <c r="W36" i="2" s="1"/>
  <c r="X36" i="2" s="1"/>
  <c r="Z36" i="2" s="1"/>
  <c r="V31" i="2"/>
  <c r="W31" i="2" s="1"/>
  <c r="X31" i="2" s="1"/>
  <c r="Z31" i="2" s="1"/>
  <c r="V26" i="2"/>
  <c r="W26" i="2" s="1"/>
  <c r="X26" i="2" s="1"/>
  <c r="Z26" i="2" s="1"/>
  <c r="V21" i="2"/>
  <c r="W21" i="2" s="1"/>
  <c r="X21" i="2" s="1"/>
  <c r="Z21" i="2" s="1"/>
  <c r="V16" i="2"/>
  <c r="W16" i="2" s="1"/>
  <c r="X16" i="2" s="1"/>
  <c r="Z16" i="2" s="1"/>
  <c r="V12" i="2"/>
  <c r="P34" i="2"/>
  <c r="Q34" i="2" s="1"/>
  <c r="R34" i="2" s="1"/>
  <c r="T34" i="2" s="1"/>
  <c r="P30" i="2"/>
  <c r="Q30" i="2" s="1"/>
  <c r="R30" i="2" s="1"/>
  <c r="T30" i="2" s="1"/>
  <c r="P25" i="2"/>
  <c r="P20" i="2"/>
  <c r="Q20" i="2" s="1"/>
  <c r="R20" i="2" s="1"/>
  <c r="T20" i="2" s="1"/>
  <c r="P15" i="2"/>
  <c r="V34" i="2"/>
  <c r="W34" i="2" s="1"/>
  <c r="X34" i="2" s="1"/>
  <c r="Z34" i="2" s="1"/>
  <c r="V30" i="2"/>
  <c r="W30" i="2" s="1"/>
  <c r="X30" i="2" s="1"/>
  <c r="Z30" i="2" s="1"/>
  <c r="V25" i="2"/>
  <c r="W25" i="2" s="1"/>
  <c r="X25" i="2" s="1"/>
  <c r="Z25" i="2" s="1"/>
  <c r="V20" i="2"/>
  <c r="W20" i="2" s="1"/>
  <c r="X20" i="2" s="1"/>
  <c r="Z20" i="2" s="1"/>
  <c r="V15" i="2"/>
  <c r="W15" i="2" s="1"/>
  <c r="X15" i="2" s="1"/>
  <c r="Z15" i="2" s="1"/>
  <c r="P38" i="2"/>
  <c r="Q38" i="2" s="1"/>
  <c r="P33" i="2"/>
  <c r="Q33" i="2" s="1"/>
  <c r="R33" i="2" s="1"/>
  <c r="T33" i="2" s="1"/>
  <c r="P28" i="2"/>
  <c r="Q28" i="2" s="1"/>
  <c r="R28" i="2" s="1"/>
  <c r="T28" i="2" s="1"/>
  <c r="P24" i="2"/>
  <c r="Q24" i="2" s="1"/>
  <c r="R24" i="2" s="1"/>
  <c r="T24" i="2" s="1"/>
  <c r="P19" i="2"/>
  <c r="Q19" i="2" s="1"/>
  <c r="R19" i="2" s="1"/>
  <c r="T19" i="2" s="1"/>
  <c r="P14" i="2"/>
  <c r="J34" i="2"/>
  <c r="K34" i="2" s="1"/>
  <c r="L34" i="2" s="1"/>
  <c r="N34" i="2" s="1"/>
  <c r="C33" i="2"/>
  <c r="C25" i="2"/>
  <c r="C36" i="2"/>
  <c r="D36" i="2" s="1"/>
  <c r="F36" i="2" s="1"/>
  <c r="H36" i="2" s="1"/>
  <c r="J30" i="2"/>
  <c r="K30" i="2" s="1"/>
  <c r="L30" i="2" s="1"/>
  <c r="N30" i="2" s="1"/>
  <c r="C14" i="2"/>
  <c r="J24" i="2"/>
  <c r="K24" i="2" s="1"/>
  <c r="L24" i="2" s="1"/>
  <c r="N24" i="2" s="1"/>
  <c r="C19" i="2"/>
  <c r="D19" i="2" s="1"/>
  <c r="J16" i="2"/>
  <c r="K16" i="2" s="1"/>
  <c r="L16" i="2" s="1"/>
  <c r="N16" i="2" s="1"/>
  <c r="J27" i="2"/>
  <c r="K27" i="2" s="1"/>
  <c r="L27" i="2" s="1"/>
  <c r="N27" i="2" s="1"/>
  <c r="C38" i="2"/>
  <c r="J22" i="2"/>
  <c r="K22" i="2" s="1"/>
  <c r="L22" i="2" s="1"/>
  <c r="N22" i="2" s="1"/>
  <c r="J33" i="2"/>
  <c r="K33" i="2" s="1"/>
  <c r="L33" i="2" s="1"/>
  <c r="N33" i="2" s="1"/>
  <c r="J21" i="2"/>
  <c r="K21" i="2" s="1"/>
  <c r="L21" i="2" s="1"/>
  <c r="N21" i="2" s="1"/>
  <c r="J15" i="2"/>
  <c r="C15" i="2"/>
  <c r="D15" i="2" s="1"/>
  <c r="F15" i="2" s="1"/>
  <c r="H15" i="2" s="1"/>
  <c r="C32" i="2"/>
  <c r="J19" i="2"/>
  <c r="K19" i="2" s="1"/>
  <c r="L19" i="2" s="1"/>
  <c r="N19" i="2" s="1"/>
  <c r="J26" i="2"/>
  <c r="K26" i="2" s="1"/>
  <c r="L26" i="2" s="1"/>
  <c r="N26" i="2" s="1"/>
  <c r="C30" i="2"/>
  <c r="D30" i="2" s="1"/>
  <c r="F30" i="2" s="1"/>
  <c r="H30" i="2" s="1"/>
  <c r="C37" i="2"/>
  <c r="C20" i="2"/>
  <c r="D20" i="2" s="1"/>
  <c r="C27" i="2"/>
  <c r="D27" i="2" s="1"/>
  <c r="C16" i="2"/>
  <c r="D16" i="2" s="1"/>
  <c r="F16" i="2" s="1"/>
  <c r="H16" i="2" s="1"/>
  <c r="J36" i="2"/>
  <c r="K36" i="2" s="1"/>
  <c r="L36" i="2" s="1"/>
  <c r="N36" i="2" s="1"/>
  <c r="C21" i="2"/>
  <c r="D21" i="2" s="1"/>
  <c r="F21" i="2" s="1"/>
  <c r="H21" i="2" s="1"/>
  <c r="C24" i="2"/>
  <c r="D24" i="2" s="1"/>
  <c r="F24" i="2" s="1"/>
  <c r="H24" i="2" s="1"/>
  <c r="J18" i="2"/>
  <c r="K18" i="2" s="1"/>
  <c r="L18" i="2" s="1"/>
  <c r="N18" i="2" s="1"/>
  <c r="J13" i="2"/>
  <c r="K13" i="2" s="1"/>
  <c r="L13" i="2" s="1"/>
  <c r="N13" i="2" s="1"/>
  <c r="J37" i="2"/>
  <c r="K37" i="2" s="1"/>
  <c r="L37" i="2" s="1"/>
  <c r="N37" i="2" s="1"/>
  <c r="J25" i="2"/>
  <c r="K25" i="2" s="1"/>
  <c r="L25" i="2" s="1"/>
  <c r="N25" i="2" s="1"/>
  <c r="C22" i="2"/>
  <c r="D22" i="2" s="1"/>
  <c r="F22" i="2" s="1"/>
  <c r="H22" i="2" s="1"/>
  <c r="J31" i="2"/>
  <c r="K31" i="2" s="1"/>
  <c r="L31" i="2" s="1"/>
  <c r="N31" i="2" s="1"/>
  <c r="J32" i="2"/>
  <c r="K32" i="2" s="1"/>
  <c r="L32" i="2" s="1"/>
  <c r="N32" i="2" s="1"/>
  <c r="J28" i="2"/>
  <c r="K28" i="2" s="1"/>
  <c r="L28" i="2" s="1"/>
  <c r="N28" i="2" s="1"/>
  <c r="C28" i="2"/>
  <c r="D28" i="2" s="1"/>
  <c r="F28" i="2" s="1"/>
  <c r="H28" i="2" s="1"/>
  <c r="C18" i="2"/>
  <c r="D18" i="2" s="1"/>
  <c r="F18" i="2" s="1"/>
  <c r="H18" i="2" s="1"/>
  <c r="C13" i="2"/>
  <c r="C31" i="2"/>
  <c r="C34" i="2"/>
  <c r="C26" i="2"/>
  <c r="J20" i="2"/>
  <c r="K20" i="2" s="1"/>
  <c r="L20" i="2" s="1"/>
  <c r="N20" i="2" s="1"/>
  <c r="J38" i="2"/>
  <c r="K38" i="2" s="1"/>
  <c r="L38" i="2" s="1"/>
  <c r="N38" i="2" s="1"/>
  <c r="J14" i="2"/>
  <c r="K14" i="2" s="1"/>
  <c r="L14" i="2" s="1"/>
  <c r="N14" i="2" s="1"/>
  <c r="K15" i="2" l="1"/>
  <c r="L15" i="2" s="1"/>
  <c r="N15" i="2" s="1"/>
  <c r="Q25" i="2"/>
  <c r="R25" i="2" s="1"/>
  <c r="T25" i="2" s="1"/>
  <c r="D12" i="2"/>
  <c r="F12" i="2" s="1"/>
  <c r="H12" i="2" s="1"/>
  <c r="D13" i="2"/>
  <c r="F13" i="2" s="1"/>
  <c r="H13" i="2" s="1"/>
  <c r="W12" i="2"/>
  <c r="X12" i="2" s="1"/>
  <c r="Z12" i="2" s="1"/>
  <c r="Q15" i="2"/>
  <c r="R15" i="2" s="1"/>
  <c r="T15" i="2" s="1"/>
  <c r="Q16" i="2"/>
  <c r="R16" i="2" s="1"/>
  <c r="T16" i="2" s="1"/>
  <c r="W13" i="2"/>
  <c r="X13" i="2" s="1"/>
  <c r="Z13" i="2" s="1"/>
  <c r="Q12" i="2"/>
  <c r="R12" i="2" s="1"/>
  <c r="T12" i="2" s="1"/>
  <c r="Q13" i="2"/>
  <c r="R13" i="2" s="1"/>
  <c r="T13" i="2" s="1"/>
  <c r="Q14" i="2"/>
  <c r="R14" i="2" s="1"/>
  <c r="T14" i="2" s="1"/>
  <c r="X38" i="2"/>
  <c r="Z38" i="2" s="1"/>
  <c r="R38" i="2"/>
  <c r="T38" i="2" s="1"/>
  <c r="D14" i="2"/>
  <c r="F14" i="2" s="1"/>
  <c r="H14" i="2" s="1"/>
  <c r="D34" i="2"/>
  <c r="F34" i="2" s="1"/>
  <c r="H34" i="2" s="1"/>
  <c r="F20" i="2"/>
  <c r="H20" i="2" s="1"/>
  <c r="D26" i="2"/>
  <c r="F27" i="2"/>
  <c r="H27" i="2" s="1"/>
  <c r="F19" i="2"/>
  <c r="H19" i="2" s="1"/>
  <c r="D25" i="2"/>
  <c r="D33" i="2" l="1"/>
  <c r="F33" i="2" s="1"/>
  <c r="H33" i="2" s="1"/>
  <c r="F25" i="2"/>
  <c r="H25" i="2" s="1"/>
  <c r="D31" i="2"/>
  <c r="F26" i="2"/>
  <c r="H26" i="2" s="1"/>
  <c r="F31" i="2" l="1"/>
  <c r="H31" i="2" s="1"/>
  <c r="D32" i="2"/>
  <c r="F32" i="2" l="1"/>
  <c r="H32" i="2" s="1"/>
  <c r="D38" i="2"/>
  <c r="F38" i="2" s="1"/>
  <c r="H38" i="2" s="1"/>
  <c r="D37" i="2"/>
  <c r="F37" i="2" s="1"/>
  <c r="H37" i="2" s="1"/>
</calcChain>
</file>

<file path=xl/sharedStrings.xml><?xml version="1.0" encoding="utf-8"?>
<sst xmlns="http://schemas.openxmlformats.org/spreadsheetml/2006/main" count="229" uniqueCount="41">
  <si>
    <t># of courses</t>
  </si>
  <si>
    <t>3/8" Joint</t>
  </si>
  <si>
    <t>1/2" Joint</t>
  </si>
  <si>
    <t>"</t>
  </si>
  <si>
    <t>'</t>
  </si>
  <si>
    <t>VERTICAL COURSING</t>
  </si>
  <si>
    <t>HORIZONTAL COURSING</t>
  </si>
  <si>
    <t>Modular Size LxHxB</t>
  </si>
  <si>
    <t>Queen Size LxHxB</t>
  </si>
  <si>
    <t>King Size LxHxB</t>
  </si>
  <si>
    <t>Utilities LxHxB</t>
  </si>
  <si>
    <t>Helper 1</t>
  </si>
  <si>
    <t>Helper 3</t>
  </si>
  <si>
    <t>Helper 2</t>
  </si>
  <si>
    <t>← Click green cell and use drop down arrow to choose brick size.</t>
  </si>
  <si>
    <t>Brick Coursing Chart</t>
  </si>
  <si>
    <t>GS Modular Size WxHxL</t>
  </si>
  <si>
    <t>GS Queen Size WxHxL</t>
  </si>
  <si>
    <t>GS King Size WxHxL</t>
  </si>
  <si>
    <t>GS Utilities WxHxL</t>
  </si>
  <si>
    <t>GS Economy WxHxL</t>
  </si>
  <si>
    <t>GS Engineer WxHxL</t>
  </si>
  <si>
    <t>GS Norman WxHxL</t>
  </si>
  <si>
    <t>GS Endurance WxHxL</t>
  </si>
  <si>
    <t>WBC Jumbo WxHxL</t>
  </si>
  <si>
    <t>WBC Modular Standard WxHxL</t>
  </si>
  <si>
    <t>WBC Modular Cored WxHxL</t>
  </si>
  <si>
    <t>WBC Economo WxHxL</t>
  </si>
  <si>
    <t>WBC Utility WxHxL</t>
  </si>
  <si>
    <t>WBC Norwegian WxHxL</t>
  </si>
  <si>
    <t>WBC 3 5/8 Regals WxHxL</t>
  </si>
  <si>
    <t>WBC Double Utility WxHxL</t>
  </si>
  <si>
    <t>WBC 8x8 Panel WxHxL</t>
  </si>
  <si>
    <t xml:space="preserve">WBC 8x16 WxHxL </t>
  </si>
  <si>
    <t>Molded WBC Modular WxHxL</t>
  </si>
  <si>
    <t>Molded WBC 8" Standard WxHxL</t>
  </si>
  <si>
    <t>Molded WBC Antique Modular Oversize WxHxL</t>
  </si>
  <si>
    <t>WBC Paver Straight Edge WxHxL</t>
  </si>
  <si>
    <t>WBC Paver Straight Edge Lg WxHxL</t>
  </si>
  <si>
    <t>WBC Paver Chamfered Edge WxHxL</t>
  </si>
  <si>
    <t xml:space="preserve">WBC Molded Paver WxHxL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</si>
</sst>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
  </numFmts>
  <fonts count="7" x14ac:knownFonts="1">
    <font>
      <sz val="11"/>
      <color theme="1"/>
      <name val="Calibri"/>
      <family val="2"/>
      <scheme val="minor"/>
    </font>
    <font>
      <sz val="11"/>
      <color rgb="FF006100"/>
      <name val="Calibri"/>
      <family val="2"/>
      <scheme val="minor"/>
    </font>
    <font>
      <sz val="11"/>
      <color theme="1"/>
      <name val="Calibri"/>
      <family val="2"/>
    </font>
    <font>
      <sz val="22"/>
      <color theme="1"/>
      <name val="Calibri"/>
      <family val="2"/>
      <scheme val="minor"/>
    </font>
    <font>
      <b/>
      <sz val="11"/>
      <color theme="1"/>
      <name val="Calibri"/>
      <family val="2"/>
      <scheme val="minor"/>
    </font>
    <font>
      <sz val="14"/>
      <color theme="1"/>
      <name val="Calibri"/>
      <family val="2"/>
      <scheme val="minor"/>
    </font>
    <font>
      <b/>
      <sz val="22"/>
      <color theme="0"/>
      <name val="Calibri"/>
      <family val="2"/>
      <scheme val="minor"/>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rgb="FFC00000"/>
        <bgColor indexed="64"/>
      </patternFill>
    </fill>
  </fills>
  <borders count="1">
    <border>
      <left/>
      <right/>
      <top/>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12" fontId="0" fillId="0" borderId="0" xfId="0" applyNumberFormat="1"/>
    <xf numFmtId="164" fontId="0" fillId="0" borderId="0" xfId="0" applyNumberFormat="1"/>
    <xf numFmtId="165" fontId="0" fillId="0" borderId="0" xfId="0" applyNumberFormat="1"/>
    <xf numFmtId="1" fontId="0" fillId="0" borderId="0" xfId="0" applyNumberFormat="1"/>
    <xf numFmtId="166" fontId="0" fillId="0" borderId="0" xfId="0" applyNumberFormat="1"/>
    <xf numFmtId="0" fontId="1" fillId="2" borderId="0" xfId="1"/>
    <xf numFmtId="0" fontId="0" fillId="0" borderId="0" xfId="0" applyAlignment="1"/>
    <xf numFmtId="12" fontId="0" fillId="0" borderId="0" xfId="0" applyNumberFormat="1" applyAlignment="1">
      <alignment horizontal="right"/>
    </xf>
    <xf numFmtId="0" fontId="0" fillId="0" borderId="0" xfId="0" applyNumberFormat="1"/>
    <xf numFmtId="0" fontId="5" fillId="0" borderId="0" xfId="0" applyFont="1" applyAlignment="1">
      <alignment horizontal="center"/>
    </xf>
    <xf numFmtId="0" fontId="4" fillId="0" borderId="0" xfId="0" applyFont="1" applyAlignment="1">
      <alignment horizontal="center"/>
    </xf>
    <xf numFmtId="0" fontId="2" fillId="0" borderId="0" xfId="0" applyFont="1" applyAlignment="1"/>
    <xf numFmtId="0" fontId="5" fillId="0" borderId="0" xfId="0" applyFont="1" applyAlignment="1">
      <alignment horizontal="center"/>
    </xf>
    <xf numFmtId="0" fontId="3" fillId="3" borderId="0" xfId="0" applyFont="1"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4" borderId="0" xfId="0" applyFill="1"/>
    <xf numFmtId="0" fontId="0" fillId="0" borderId="0" xfId="0" applyFill="1"/>
    <xf numFmtId="0" fontId="0" fillId="3" borderId="0" xfId="0" applyFill="1"/>
    <xf numFmtId="0" fontId="6" fillId="4" borderId="0" xfId="0" applyFont="1" applyFill="1" applyAlignment="1">
      <alignment horizontal="center" vertical="center"/>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112057</xdr:colOff>
      <xdr:row>0</xdr:row>
      <xdr:rowOff>33618</xdr:rowOff>
    </xdr:from>
    <xdr:to>
      <xdr:col>25</xdr:col>
      <xdr:colOff>195307</xdr:colOff>
      <xdr:row>0</xdr:row>
      <xdr:rowOff>1091779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1351" y="33618"/>
          <a:ext cx="1058161" cy="1058161"/>
        </a:xfrm>
        <a:prstGeom prst="rect">
          <a:avLst/>
        </a:prstGeom>
      </xdr:spPr>
    </xdr:pic>
    <xdr:clientData/>
  </xdr:twoCellAnchor>
  <xdr:twoCellAnchor editAs="oneCell">
    <xdr:from>
      <xdr:col>1</xdr:col>
      <xdr:colOff>369794</xdr:colOff>
      <xdr:row>4</xdr:row>
      <xdr:rowOff>11206</xdr:rowOff>
    </xdr:from>
    <xdr:to>
      <xdr:col>1</xdr:col>
      <xdr:colOff>1945128</xdr:colOff>
      <xdr:row>9</xdr:row>
      <xdr:rowOff>29987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74912" y="1501588"/>
          <a:ext cx="1575334" cy="1016104"/>
        </a:xfrm>
        <a:prstGeom prst="rect">
          <a:avLst/>
        </a:prstGeom>
      </xdr:spPr>
    </xdr:pic>
    <xdr:clientData/>
  </xdr:twoCellAnchor>
  <xdr:twoCellAnchor>
    <xdr:from>
      <xdr:col>1</xdr:col>
      <xdr:colOff>750793</xdr:colOff>
      <xdr:row>37</xdr:row>
      <xdr:rowOff>67234</xdr:rowOff>
    </xdr:from>
    <xdr:to>
      <xdr:col>22</xdr:col>
      <xdr:colOff>432546</xdr:colOff>
      <xdr:row>43</xdr:row>
      <xdr:rowOff>138354</xdr:rowOff>
    </xdr:to>
    <xdr:sp macro="" textlink="">
      <xdr:nvSpPr>
        <xdr:cNvPr id="6" name="Text Box 190">
          <a:extLst>
            <a:ext uri="{FF2B5EF4-FFF2-40B4-BE49-F238E27FC236}">
              <a16:creationId xmlns:a16="http://schemas.microsoft.com/office/drawing/2014/main" id="{C8E07DA9-6507-4627-A91D-815FD5450814}"/>
            </a:ext>
          </a:extLst>
        </xdr:cNvPr>
        <xdr:cNvSpPr txBox="1"/>
      </xdr:nvSpPr>
      <xdr:spPr>
        <a:xfrm>
          <a:off x="1355911" y="8370793"/>
          <a:ext cx="7772400" cy="121412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171450" marR="171450" algn="ctr">
            <a:spcBef>
              <a:spcPts val="0"/>
            </a:spcBef>
            <a:spcAft>
              <a:spcPts val="0"/>
            </a:spcAft>
          </a:pPr>
          <a:r>
            <a:rPr lang="en-US" sz="700">
              <a:solidFill>
                <a:schemeClr val="bg1"/>
              </a:solidFill>
              <a:effectLst/>
              <a:ea typeface="Times New Roman" panose="02020603050405020304" pitchFamily="18" charset="0"/>
            </a:rPr>
            <a:t> </a:t>
          </a:r>
          <a:endParaRPr lang="en-US" sz="1000">
            <a:solidFill>
              <a:schemeClr val="bg1"/>
            </a:solidFill>
            <a:effectLst/>
            <a:latin typeface="Times New Roman" panose="02020603050405020304" pitchFamily="18" charset="0"/>
            <a:ea typeface="Times New Roman" panose="02020603050405020304" pitchFamily="18" charset="0"/>
          </a:endParaRPr>
        </a:p>
        <a:p>
          <a:pPr marL="171450" marR="171450" algn="ctr">
            <a:spcBef>
              <a:spcPts val="0"/>
            </a:spcBef>
            <a:spcAft>
              <a:spcPts val="0"/>
            </a:spcAft>
          </a:pPr>
          <a:r>
            <a:rPr lang="en-US" sz="700">
              <a:solidFill>
                <a:schemeClr val="bg1"/>
              </a:solidFill>
              <a:effectLst/>
              <a:ea typeface="Times New Roman" panose="02020603050405020304" pitchFamily="18" charset="0"/>
            </a:rPr>
            <a:t> </a:t>
          </a:r>
          <a:endParaRPr lang="en-US" sz="1000">
            <a:solidFill>
              <a:schemeClr val="bg1"/>
            </a:solidFill>
            <a:effectLst/>
            <a:latin typeface="Times New Roman" panose="02020603050405020304" pitchFamily="18" charset="0"/>
            <a:ea typeface="Times New Roman" panose="02020603050405020304" pitchFamily="18" charset="0"/>
          </a:endParaRPr>
        </a:p>
        <a:p>
          <a:pPr marL="171450" marR="171450" algn="ctr">
            <a:spcBef>
              <a:spcPts val="0"/>
            </a:spcBef>
            <a:spcAft>
              <a:spcPts val="0"/>
            </a:spcAft>
          </a:pPr>
          <a:r>
            <a:rPr lang="en-US" sz="800">
              <a:solidFill>
                <a:schemeClr val="bg1"/>
              </a:solidFill>
              <a:effectLst/>
              <a:ea typeface="Times New Roman" panose="02020603050405020304" pitchFamily="18" charset="0"/>
            </a:rPr>
            <a:t>The information contained herein is believed to be reliable, but no representations, guarantees or warranties of any kind are made as to its accuracy, suitability for particular applications or the results to be obtained. Because of the variations in methods, conditions and equipment used in various forms of masonry installing, cleaning, and / or repairing, no warranties or guarantees are made as to the suitability of the products for the applications disclosed. GENERAL SHALE BRICK, INC. shall not be liable for and the customer assumes all risk and liability for any use or handling of any material beyond GENERAL SHALE BRICK, INC. direct control. The SELLER MAKES NO WARRANTIES, EXPRESS OR IMPLIED, INCLUDING, BUT NOT LIMITED TO, THE IMPLIED WARRANTIES OF MERCHANTABILITY AND FITNESS FOR A PARTICULAR PURPOSE. Please consult a building professional before installing, cleaning or repairing any masonry product.</a:t>
          </a:r>
        </a:p>
        <a:p>
          <a:pPr marL="171450" marR="171450" lvl="0" indent="0" algn="ctr" defTabSz="914400" eaLnBrk="1" fontAlgn="auto" latinLnBrk="0" hangingPunct="1">
            <a:lnSpc>
              <a:spcPct val="100000"/>
            </a:lnSpc>
            <a:spcBef>
              <a:spcPts val="0"/>
            </a:spcBef>
            <a:spcAft>
              <a:spcPts val="0"/>
            </a:spcAft>
            <a:buClrTx/>
            <a:buSzTx/>
            <a:buFontTx/>
            <a:buNone/>
            <a:tabLst/>
            <a:defRPr/>
          </a:pPr>
          <a:r>
            <a:rPr lang="en-US" sz="800">
              <a:solidFill>
                <a:schemeClr val="bg1"/>
              </a:solidFill>
              <a:effectLst/>
              <a:latin typeface="+mn-lt"/>
              <a:ea typeface="+mn-ea"/>
              <a:cs typeface="+mn-cs"/>
            </a:rPr>
            <a:t>General Shale Brick, Inc. / 3015 Bristol Highway, Johnson City, Tennessee 37602 / 800.414.4661 © 2014 General Shale Brick Inc., All rights reserved. All marks are the property of General Shale Brick, inc. • </a:t>
          </a:r>
          <a:r>
            <a:rPr lang="en-US" sz="800" u="sng">
              <a:solidFill>
                <a:schemeClr val="bg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www.generalshale.com</a:t>
          </a:r>
          <a:endParaRPr lang="en-US" sz="800">
            <a:solidFill>
              <a:schemeClr val="bg1"/>
            </a:solidFill>
            <a:effectLst/>
            <a:latin typeface="+mn-lt"/>
            <a:ea typeface="+mn-ea"/>
            <a:cs typeface="+mn-cs"/>
          </a:endParaRPr>
        </a:p>
        <a:p>
          <a:pPr marL="171450" marR="171450" lvl="0" indent="0" algn="ctr"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www.GeneralShale.com   For more information and expert advice, call General Shale at 1.800.414.4661</a:t>
          </a:r>
          <a:endParaRPr lang="en-US" sz="1000">
            <a:solidFill>
              <a:sysClr val="windowText" lastClr="000000"/>
            </a:solidFill>
            <a:effectLst/>
          </a:endParaRPr>
        </a:p>
        <a:p>
          <a:pPr marL="171450" marR="171450" algn="ctr">
            <a:spcBef>
              <a:spcPts val="0"/>
            </a:spcBef>
            <a:spcAft>
              <a:spcPts val="0"/>
            </a:spcAft>
          </a:pPr>
          <a:endParaRPr lang="en-US" sz="1000">
            <a:solidFill>
              <a:schemeClr val="bg1"/>
            </a:solidFill>
            <a:effectLst/>
            <a:latin typeface="Times New Roman" panose="02020603050405020304" pitchFamily="18" charset="0"/>
            <a:ea typeface="Times New Roman" panose="02020603050405020304" pitchFamily="18" charset="0"/>
          </a:endParaRPr>
        </a:p>
        <a:p>
          <a:pPr marL="171450" marR="171450" algn="ctr">
            <a:spcBef>
              <a:spcPts val="0"/>
            </a:spcBef>
            <a:spcAft>
              <a:spcPts val="0"/>
            </a:spcAft>
          </a:pPr>
          <a:r>
            <a:rPr lang="en-US" sz="700">
              <a:solidFill>
                <a:schemeClr val="bg1"/>
              </a:solidFill>
              <a:effectLst/>
              <a:ea typeface="Times New Roman" panose="02020603050405020304" pitchFamily="18" charset="0"/>
            </a:rPr>
            <a:t> </a:t>
          </a:r>
          <a:endParaRPr lang="en-US" sz="1000">
            <a:solidFill>
              <a:schemeClr val="bg1"/>
            </a:solidFill>
            <a:effectLst/>
            <a:latin typeface="Times New Roman" panose="02020603050405020304" pitchFamily="18" charset="0"/>
            <a:ea typeface="Times New Roman" panose="02020603050405020304" pitchFamily="18" charset="0"/>
          </a:endParaRPr>
        </a:p>
        <a:p>
          <a:pPr marL="171450" marR="171450" lvl="0" indent="0" algn="ctr" defTabSz="914400" eaLnBrk="1" fontAlgn="auto" latinLnBrk="0" hangingPunct="1">
            <a:lnSpc>
              <a:spcPct val="100000"/>
            </a:lnSpc>
            <a:spcBef>
              <a:spcPts val="0"/>
            </a:spcBef>
            <a:spcAft>
              <a:spcPts val="0"/>
            </a:spcAft>
            <a:buClrTx/>
            <a:buSzTx/>
            <a:buFontTx/>
            <a:buNone/>
            <a:tabLst/>
            <a:defRPr/>
          </a:pPr>
          <a:r>
            <a:rPr lang="en-US" sz="700">
              <a:solidFill>
                <a:schemeClr val="bg1"/>
              </a:solidFill>
              <a:effectLst/>
              <a:ea typeface="Times New Roman" panose="02020603050405020304" pitchFamily="18" charset="0"/>
            </a:rPr>
            <a:t>General Shale Brick, Inc. / 3015 Bristol Highway, Johnson City, Tennessee 37602 / 800.414.4661 © 2014 General Shale Brick Inc., All rights reserved. All marks are the property of General Shale Brick, inc. • </a:t>
          </a:r>
          <a:r>
            <a:rPr lang="en-US" sz="700" u="sng">
              <a:solidFill>
                <a:schemeClr val="bg1"/>
              </a:solidFill>
              <a:effectLst/>
              <a:ea typeface="Malgun Gothic" panose="020B0503020000020004" pitchFamily="34" charset="-127"/>
            </a:rPr>
            <a:t>www.generalshale.com</a:t>
          </a:r>
          <a:endParaRPr lang="en-US" sz="1000">
            <a:solidFill>
              <a:schemeClr val="bg1"/>
            </a:solidFill>
            <a:effectLst/>
            <a:latin typeface="Times New Roman" panose="02020603050405020304" pitchFamily="18" charset="0"/>
            <a:ea typeface="Times New Roman" panose="02020603050405020304" pitchFamily="18" charset="0"/>
          </a:endParaRPr>
        </a:p>
        <a:p>
          <a:pPr marL="57150" marR="0" algn="ctr">
            <a:spcBef>
              <a:spcPts val="0"/>
            </a:spcBef>
            <a:spcAft>
              <a:spcPts val="0"/>
            </a:spcAft>
            <a:tabLst>
              <a:tab pos="57150" algn="l"/>
            </a:tabLst>
          </a:pPr>
          <a:r>
            <a:rPr lang="en-US" sz="100">
              <a:solidFill>
                <a:schemeClr val="bg1"/>
              </a:solidFill>
              <a:effectLst/>
              <a:ea typeface="Times New Roman" panose="02020603050405020304" pitchFamily="18" charset="0"/>
            </a:rPr>
            <a:t> </a:t>
          </a:r>
          <a:endParaRPr lang="en-US" sz="1000">
            <a:solidFill>
              <a:schemeClr val="bg1"/>
            </a:solidFill>
            <a:effectLst/>
            <a:latin typeface="Times New Roman" panose="02020603050405020304" pitchFamily="18" charset="0"/>
            <a:ea typeface="Times New Roman" panose="02020603050405020304" pitchFamily="18" charset="0"/>
          </a:endParaRPr>
        </a:p>
        <a:p>
          <a:pPr marL="57150" marR="0" algn="ctr">
            <a:spcBef>
              <a:spcPts val="0"/>
            </a:spcBef>
            <a:spcAft>
              <a:spcPts val="0"/>
            </a:spcAft>
            <a:tabLst>
              <a:tab pos="57150" algn="l"/>
            </a:tabLst>
          </a:pPr>
          <a:r>
            <a:rPr lang="en-US" sz="300">
              <a:solidFill>
                <a:schemeClr val="bg1"/>
              </a:solidFill>
              <a:effectLst/>
              <a:ea typeface="Times New Roman" panose="02020603050405020304" pitchFamily="18" charset="0"/>
            </a:rPr>
            <a:t> </a:t>
          </a:r>
          <a:endParaRPr lang="en-US" sz="1000">
            <a:solidFill>
              <a:schemeClr val="bg1"/>
            </a:solidFill>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560295</xdr:colOff>
      <xdr:row>0</xdr:row>
      <xdr:rowOff>425823</xdr:rowOff>
    </xdr:from>
    <xdr:to>
      <xdr:col>4</xdr:col>
      <xdr:colOff>217171</xdr:colOff>
      <xdr:row>1</xdr:row>
      <xdr:rowOff>305771</xdr:rowOff>
    </xdr:to>
    <xdr:sp macro="" textlink="">
      <xdr:nvSpPr>
        <xdr:cNvPr id="7" name="Text Box 8">
          <a:extLst>
            <a:ext uri="{FF2B5EF4-FFF2-40B4-BE49-F238E27FC236}">
              <a16:creationId xmlns:a16="http://schemas.microsoft.com/office/drawing/2014/main" id="{A18B1803-915F-45B4-8CFB-9B96A431EA8D}"/>
            </a:ext>
          </a:extLst>
        </xdr:cNvPr>
        <xdr:cNvSpPr txBox="1"/>
      </xdr:nvSpPr>
      <xdr:spPr>
        <a:xfrm>
          <a:off x="560295" y="425823"/>
          <a:ext cx="3265170" cy="989330"/>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algn="ctr">
            <a:spcBef>
              <a:spcPts val="0"/>
            </a:spcBef>
            <a:spcAft>
              <a:spcPts val="0"/>
            </a:spcAft>
          </a:pPr>
          <a:r>
            <a:rPr lang="en-US" sz="2600" b="1">
              <a:ln w="635" cap="rnd" cmpd="sng" algn="ctr">
                <a:solidFill>
                  <a:srgbClr val="FFFFFF">
                    <a:alpha val="50000"/>
                  </a:srgbClr>
                </a:solidFill>
                <a:prstDash val="solid"/>
                <a:bevel/>
              </a:ln>
              <a:effectLst/>
              <a:latin typeface="Franklin Gothic Demi" panose="020B0703020102020204" pitchFamily="34" charset="0"/>
              <a:ea typeface="Times New Roman" panose="02020603050405020304" pitchFamily="18" charset="0"/>
            </a:rPr>
            <a:t>General Shale Brick</a:t>
          </a:r>
          <a:endParaRPr lang="en-US" sz="10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1264506</xdr:colOff>
      <xdr:row>0</xdr:row>
      <xdr:rowOff>385407</xdr:rowOff>
    </xdr:from>
    <xdr:to>
      <xdr:col>1</xdr:col>
      <xdr:colOff>1599151</xdr:colOff>
      <xdr:row>0</xdr:row>
      <xdr:rowOff>751802</xdr:rowOff>
    </xdr:to>
    <xdr:grpSp>
      <xdr:nvGrpSpPr>
        <xdr:cNvPr id="4" name="Group 3">
          <a:extLst>
            <a:ext uri="{FF2B5EF4-FFF2-40B4-BE49-F238E27FC236}">
              <a16:creationId xmlns:a16="http://schemas.microsoft.com/office/drawing/2014/main" id="{72F725D4-968E-4834-A43C-23C22F7D92A2}"/>
            </a:ext>
          </a:extLst>
        </xdr:cNvPr>
        <xdr:cNvGrpSpPr/>
      </xdr:nvGrpSpPr>
      <xdr:grpSpPr>
        <a:xfrm>
          <a:off x="1878339" y="385407"/>
          <a:ext cx="334645" cy="366395"/>
          <a:chOff x="12821505" y="3469693"/>
          <a:chExt cx="334645" cy="366395"/>
        </a:xfrm>
      </xdr:grpSpPr>
      <xdr:sp macro="" textlink="">
        <xdr:nvSpPr>
          <xdr:cNvPr id="62" name="Freeform 87">
            <a:extLst>
              <a:ext uri="{FF2B5EF4-FFF2-40B4-BE49-F238E27FC236}">
                <a16:creationId xmlns:a16="http://schemas.microsoft.com/office/drawing/2014/main" id="{FC69C644-2CEF-489F-93CC-42E2F18AC1C9}"/>
              </a:ext>
            </a:extLst>
          </xdr:cNvPr>
          <xdr:cNvSpPr>
            <a:spLocks/>
          </xdr:cNvSpPr>
        </xdr:nvSpPr>
        <xdr:spPr bwMode="auto">
          <a:xfrm>
            <a:off x="12821505" y="3675433"/>
            <a:ext cx="65405" cy="160655"/>
          </a:xfrm>
          <a:custGeom>
            <a:avLst/>
            <a:gdLst>
              <a:gd name="T0" fmla="+- 0 2130 2130"/>
              <a:gd name="T1" fmla="*/ T0 w 103"/>
              <a:gd name="T2" fmla="+- 0 737 636"/>
              <a:gd name="T3" fmla="*/ 737 h 253"/>
              <a:gd name="T4" fmla="+- 0 2233 2130"/>
              <a:gd name="T5" fmla="*/ T4 w 103"/>
              <a:gd name="T6" fmla="+- 0 636 636"/>
              <a:gd name="T7" fmla="*/ 636 h 253"/>
              <a:gd name="T8" fmla="+- 0 2233 2130"/>
              <a:gd name="T9" fmla="*/ T8 w 103"/>
              <a:gd name="T10" fmla="+- 0 788 636"/>
              <a:gd name="T11" fmla="*/ 788 h 253"/>
              <a:gd name="T12" fmla="+- 0 2130 2130"/>
              <a:gd name="T13" fmla="*/ T12 w 103"/>
              <a:gd name="T14" fmla="+- 0 889 636"/>
              <a:gd name="T15" fmla="*/ 889 h 253"/>
              <a:gd name="T16" fmla="+- 0 2130 2130"/>
              <a:gd name="T17" fmla="*/ T16 w 103"/>
              <a:gd name="T18" fmla="+- 0 737 636"/>
              <a:gd name="T19" fmla="*/ 737 h 253"/>
            </a:gdLst>
            <a:ahLst/>
            <a:cxnLst>
              <a:cxn ang="0">
                <a:pos x="T1" y="T3"/>
              </a:cxn>
              <a:cxn ang="0">
                <a:pos x="T5" y="T7"/>
              </a:cxn>
              <a:cxn ang="0">
                <a:pos x="T9" y="T11"/>
              </a:cxn>
              <a:cxn ang="0">
                <a:pos x="T13" y="T15"/>
              </a:cxn>
              <a:cxn ang="0">
                <a:pos x="T17" y="T19"/>
              </a:cxn>
            </a:cxnLst>
            <a:rect l="0" t="0" r="r" b="b"/>
            <a:pathLst>
              <a:path w="103" h="253">
                <a:moveTo>
                  <a:pt x="0" y="101"/>
                </a:moveTo>
                <a:lnTo>
                  <a:pt x="103" y="0"/>
                </a:lnTo>
                <a:lnTo>
                  <a:pt x="103" y="152"/>
                </a:lnTo>
                <a:lnTo>
                  <a:pt x="0" y="253"/>
                </a:lnTo>
                <a:lnTo>
                  <a:pt x="0" y="101"/>
                </a:lnTo>
                <a:close/>
              </a:path>
            </a:pathLst>
          </a:custGeom>
          <a:solidFill>
            <a:srgbClr val="B0111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4" name="Freeform 86">
            <a:extLst>
              <a:ext uri="{FF2B5EF4-FFF2-40B4-BE49-F238E27FC236}">
                <a16:creationId xmlns:a16="http://schemas.microsoft.com/office/drawing/2014/main" id="{CC9BA9C7-D83F-43B6-8A92-FACC21E5D8FA}"/>
              </a:ext>
            </a:extLst>
          </xdr:cNvPr>
          <xdr:cNvSpPr>
            <a:spLocks/>
          </xdr:cNvSpPr>
        </xdr:nvSpPr>
        <xdr:spPr bwMode="auto">
          <a:xfrm>
            <a:off x="13090745" y="3611298"/>
            <a:ext cx="65405" cy="224790"/>
          </a:xfrm>
          <a:custGeom>
            <a:avLst/>
            <a:gdLst>
              <a:gd name="T0" fmla="+- 0 2554 2554"/>
              <a:gd name="T1" fmla="*/ T0 w 103"/>
              <a:gd name="T2" fmla="+- 0 636 535"/>
              <a:gd name="T3" fmla="*/ 636 h 354"/>
              <a:gd name="T4" fmla="+- 0 2657 2554"/>
              <a:gd name="T5" fmla="*/ T4 w 103"/>
              <a:gd name="T6" fmla="+- 0 535 535"/>
              <a:gd name="T7" fmla="*/ 535 h 354"/>
              <a:gd name="T8" fmla="+- 0 2657 2554"/>
              <a:gd name="T9" fmla="*/ T8 w 103"/>
              <a:gd name="T10" fmla="+- 0 788 535"/>
              <a:gd name="T11" fmla="*/ 788 h 354"/>
              <a:gd name="T12" fmla="+- 0 2554 2554"/>
              <a:gd name="T13" fmla="*/ T12 w 103"/>
              <a:gd name="T14" fmla="+- 0 889 535"/>
              <a:gd name="T15" fmla="*/ 889 h 354"/>
              <a:gd name="T16" fmla="+- 0 2554 2554"/>
              <a:gd name="T17" fmla="*/ T16 w 103"/>
              <a:gd name="T18" fmla="+- 0 636 535"/>
              <a:gd name="T19" fmla="*/ 636 h 354"/>
            </a:gdLst>
            <a:ahLst/>
            <a:cxnLst>
              <a:cxn ang="0">
                <a:pos x="T1" y="T3"/>
              </a:cxn>
              <a:cxn ang="0">
                <a:pos x="T5" y="T7"/>
              </a:cxn>
              <a:cxn ang="0">
                <a:pos x="T9" y="T11"/>
              </a:cxn>
              <a:cxn ang="0">
                <a:pos x="T13" y="T15"/>
              </a:cxn>
              <a:cxn ang="0">
                <a:pos x="T17" y="T19"/>
              </a:cxn>
            </a:cxnLst>
            <a:rect l="0" t="0" r="r" b="b"/>
            <a:pathLst>
              <a:path w="103" h="354">
                <a:moveTo>
                  <a:pt x="0" y="101"/>
                </a:moveTo>
                <a:lnTo>
                  <a:pt x="103" y="0"/>
                </a:lnTo>
                <a:lnTo>
                  <a:pt x="103" y="253"/>
                </a:lnTo>
                <a:lnTo>
                  <a:pt x="0" y="354"/>
                </a:lnTo>
                <a:lnTo>
                  <a:pt x="0" y="101"/>
                </a:lnTo>
                <a:close/>
              </a:path>
            </a:pathLst>
          </a:custGeom>
          <a:solidFill>
            <a:srgbClr val="B0111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6" name="Freeform 85">
            <a:extLst>
              <a:ext uri="{FF2B5EF4-FFF2-40B4-BE49-F238E27FC236}">
                <a16:creationId xmlns:a16="http://schemas.microsoft.com/office/drawing/2014/main" id="{645B69BE-3E5E-4C02-889A-9A8FD1F27D9B}"/>
              </a:ext>
            </a:extLst>
          </xdr:cNvPr>
          <xdr:cNvSpPr>
            <a:spLocks/>
          </xdr:cNvSpPr>
        </xdr:nvSpPr>
        <xdr:spPr bwMode="auto">
          <a:xfrm>
            <a:off x="12900245" y="3563038"/>
            <a:ext cx="81915" cy="273050"/>
          </a:xfrm>
          <a:custGeom>
            <a:avLst/>
            <a:gdLst>
              <a:gd name="T0" fmla="+- 0 2254 2254"/>
              <a:gd name="T1" fmla="*/ T0 w 129"/>
              <a:gd name="T2" fmla="+- 0 586 459"/>
              <a:gd name="T3" fmla="*/ 586 h 430"/>
              <a:gd name="T4" fmla="+- 0 2383 2254"/>
              <a:gd name="T5" fmla="*/ T4 w 129"/>
              <a:gd name="T6" fmla="+- 0 459 459"/>
              <a:gd name="T7" fmla="*/ 459 h 430"/>
              <a:gd name="T8" fmla="+- 0 2383 2254"/>
              <a:gd name="T9" fmla="*/ T8 w 129"/>
              <a:gd name="T10" fmla="+- 0 763 459"/>
              <a:gd name="T11" fmla="*/ 763 h 430"/>
              <a:gd name="T12" fmla="+- 0 2254 2254"/>
              <a:gd name="T13" fmla="*/ T12 w 129"/>
              <a:gd name="T14" fmla="+- 0 889 459"/>
              <a:gd name="T15" fmla="*/ 889 h 430"/>
              <a:gd name="T16" fmla="+- 0 2254 2254"/>
              <a:gd name="T17" fmla="*/ T16 w 129"/>
              <a:gd name="T18" fmla="+- 0 586 459"/>
              <a:gd name="T19" fmla="*/ 586 h 430"/>
            </a:gdLst>
            <a:ahLst/>
            <a:cxnLst>
              <a:cxn ang="0">
                <a:pos x="T1" y="T3"/>
              </a:cxn>
              <a:cxn ang="0">
                <a:pos x="T5" y="T7"/>
              </a:cxn>
              <a:cxn ang="0">
                <a:pos x="T9" y="T11"/>
              </a:cxn>
              <a:cxn ang="0">
                <a:pos x="T13" y="T15"/>
              </a:cxn>
              <a:cxn ang="0">
                <a:pos x="T17" y="T19"/>
              </a:cxn>
            </a:cxnLst>
            <a:rect l="0" t="0" r="r" b="b"/>
            <a:pathLst>
              <a:path w="129" h="430">
                <a:moveTo>
                  <a:pt x="0" y="127"/>
                </a:moveTo>
                <a:lnTo>
                  <a:pt x="129" y="0"/>
                </a:lnTo>
                <a:lnTo>
                  <a:pt x="129" y="304"/>
                </a:lnTo>
                <a:lnTo>
                  <a:pt x="0" y="430"/>
                </a:lnTo>
                <a:lnTo>
                  <a:pt x="0" y="127"/>
                </a:lnTo>
                <a:close/>
              </a:path>
            </a:pathLst>
          </a:custGeom>
          <a:solidFill>
            <a:srgbClr val="B0111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sp macro="" textlink="">
        <xdr:nvSpPr>
          <xdr:cNvPr id="68" name="Freeform 84">
            <a:extLst>
              <a:ext uri="{FF2B5EF4-FFF2-40B4-BE49-F238E27FC236}">
                <a16:creationId xmlns:a16="http://schemas.microsoft.com/office/drawing/2014/main" id="{3EB8778D-652C-4C07-86C4-D636B3E93ACC}"/>
              </a:ext>
            </a:extLst>
          </xdr:cNvPr>
          <xdr:cNvSpPr>
            <a:spLocks/>
          </xdr:cNvSpPr>
        </xdr:nvSpPr>
        <xdr:spPr bwMode="auto">
          <a:xfrm>
            <a:off x="12995495" y="3469693"/>
            <a:ext cx="81915" cy="366395"/>
          </a:xfrm>
          <a:custGeom>
            <a:avLst/>
            <a:gdLst>
              <a:gd name="T0" fmla="+- 0 2404 2404"/>
              <a:gd name="T1" fmla="*/ T0 w 129"/>
              <a:gd name="T2" fmla="+- 0 439 312"/>
              <a:gd name="T3" fmla="*/ 439 h 577"/>
              <a:gd name="T4" fmla="+- 0 2533 2404"/>
              <a:gd name="T5" fmla="*/ T4 w 129"/>
              <a:gd name="T6" fmla="+- 0 312 312"/>
              <a:gd name="T7" fmla="*/ 312 h 577"/>
              <a:gd name="T8" fmla="+- 0 2533 2404"/>
              <a:gd name="T9" fmla="*/ T8 w 129"/>
              <a:gd name="T10" fmla="+- 0 763 312"/>
              <a:gd name="T11" fmla="*/ 763 h 577"/>
              <a:gd name="T12" fmla="+- 0 2404 2404"/>
              <a:gd name="T13" fmla="*/ T12 w 129"/>
              <a:gd name="T14" fmla="+- 0 889 312"/>
              <a:gd name="T15" fmla="*/ 889 h 577"/>
              <a:gd name="T16" fmla="+- 0 2404 2404"/>
              <a:gd name="T17" fmla="*/ T16 w 129"/>
              <a:gd name="T18" fmla="+- 0 439 312"/>
              <a:gd name="T19" fmla="*/ 439 h 577"/>
            </a:gdLst>
            <a:ahLst/>
            <a:cxnLst>
              <a:cxn ang="0">
                <a:pos x="T1" y="T3"/>
              </a:cxn>
              <a:cxn ang="0">
                <a:pos x="T5" y="T7"/>
              </a:cxn>
              <a:cxn ang="0">
                <a:pos x="T9" y="T11"/>
              </a:cxn>
              <a:cxn ang="0">
                <a:pos x="T13" y="T15"/>
              </a:cxn>
              <a:cxn ang="0">
                <a:pos x="T17" y="T19"/>
              </a:cxn>
            </a:cxnLst>
            <a:rect l="0" t="0" r="r" b="b"/>
            <a:pathLst>
              <a:path w="129" h="577">
                <a:moveTo>
                  <a:pt x="0" y="127"/>
                </a:moveTo>
                <a:lnTo>
                  <a:pt x="129" y="0"/>
                </a:lnTo>
                <a:lnTo>
                  <a:pt x="129" y="451"/>
                </a:lnTo>
                <a:lnTo>
                  <a:pt x="0" y="577"/>
                </a:lnTo>
                <a:lnTo>
                  <a:pt x="0" y="127"/>
                </a:lnTo>
                <a:close/>
              </a:path>
            </a:pathLst>
          </a:custGeom>
          <a:solidFill>
            <a:srgbClr val="B01116"/>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45"/>
  <sheetViews>
    <sheetView showGridLines="0" tabSelected="1" zoomScale="90" zoomScaleNormal="90" workbookViewId="0">
      <selection activeCell="V7" sqref="V7"/>
    </sheetView>
  </sheetViews>
  <sheetFormatPr defaultRowHeight="15" x14ac:dyDescent="0.25"/>
  <cols>
    <col min="2" max="2" width="32.42578125" bestFit="1" customWidth="1"/>
    <col min="3" max="3" width="6.28515625" customWidth="1"/>
    <col min="4" max="4" width="6.42578125" customWidth="1"/>
    <col min="5" max="5" width="5.7109375" customWidth="1"/>
    <col min="6" max="6" width="6.5703125" bestFit="1" customWidth="1"/>
    <col min="7" max="7" width="1.42578125" bestFit="1" customWidth="1"/>
    <col min="8" max="8" width="7.140625" customWidth="1"/>
    <col min="9" max="9" width="1.85546875" bestFit="1" customWidth="1"/>
    <col min="10" max="10" width="9.140625" customWidth="1"/>
    <col min="11" max="12" width="3" bestFit="1" customWidth="1"/>
    <col min="13" max="13" width="1.42578125" bestFit="1" customWidth="1"/>
    <col min="14" max="14" width="6.85546875" customWidth="1"/>
    <col min="15" max="15" width="1.85546875" bestFit="1" customWidth="1"/>
    <col min="16" max="16" width="4" bestFit="1" customWidth="1"/>
    <col min="17" max="17" width="3" bestFit="1" customWidth="1"/>
    <col min="18" max="18" width="4" bestFit="1" customWidth="1"/>
    <col min="19" max="19" width="1.42578125" bestFit="1" customWidth="1"/>
    <col min="20" max="20" width="6.28515625" bestFit="1" customWidth="1"/>
    <col min="21" max="21" width="1.85546875" bestFit="1" customWidth="1"/>
    <col min="22" max="23" width="9.140625" customWidth="1"/>
    <col min="24" max="24" width="4" bestFit="1" customWidth="1"/>
    <col min="25" max="25" width="1.42578125" bestFit="1" customWidth="1"/>
    <col min="26" max="26" width="6.85546875" customWidth="1"/>
    <col min="27" max="27" width="2" bestFit="1" customWidth="1"/>
    <col min="28" max="28" width="9.140625" customWidth="1"/>
    <col min="29" max="29" width="9.140625" hidden="1" customWidth="1"/>
    <col min="30" max="30" width="44.5703125" hidden="1" customWidth="1"/>
    <col min="31" max="36" width="9.140625" hidden="1" customWidth="1"/>
  </cols>
  <sheetData>
    <row r="1" spans="1:54" ht="87.75" customHeight="1" x14ac:dyDescent="0.25">
      <c r="B1" s="14"/>
      <c r="C1" s="15"/>
      <c r="D1" s="15"/>
      <c r="E1" s="15"/>
      <c r="F1" s="15"/>
      <c r="G1" s="15"/>
      <c r="H1" s="15"/>
      <c r="I1" s="15"/>
      <c r="J1" s="15"/>
      <c r="K1" s="15"/>
      <c r="L1" s="15"/>
      <c r="M1" s="15"/>
      <c r="N1" s="15"/>
      <c r="O1" s="15"/>
      <c r="P1" s="15"/>
      <c r="Q1" s="15"/>
      <c r="R1" s="15"/>
      <c r="S1" s="15"/>
      <c r="T1" s="15"/>
      <c r="U1" s="15"/>
      <c r="V1" s="15"/>
      <c r="W1" s="15"/>
      <c r="X1" s="15"/>
      <c r="Y1" s="15"/>
      <c r="Z1" s="15"/>
      <c r="AA1" s="15"/>
    </row>
    <row r="2" spans="1:54" s="17" customFormat="1" ht="34.5" customHeight="1" x14ac:dyDescent="0.25">
      <c r="A2" s="18"/>
      <c r="B2" s="20" t="s">
        <v>15</v>
      </c>
      <c r="C2" s="20"/>
      <c r="D2" s="20"/>
      <c r="E2" s="16"/>
      <c r="F2" s="16"/>
      <c r="G2" s="16"/>
      <c r="H2" s="16"/>
      <c r="I2" s="16"/>
      <c r="J2" s="16"/>
      <c r="K2" s="16"/>
      <c r="L2" s="16"/>
      <c r="M2" s="16"/>
      <c r="N2" s="16"/>
      <c r="O2" s="16"/>
      <c r="P2" s="16"/>
      <c r="Q2" s="16"/>
      <c r="R2" s="16"/>
      <c r="S2" s="16"/>
      <c r="T2" s="16"/>
      <c r="U2" s="16"/>
      <c r="V2" s="16"/>
      <c r="W2" s="16"/>
      <c r="X2" s="16"/>
      <c r="Y2" s="16"/>
      <c r="Z2" s="16"/>
      <c r="AA2" s="16"/>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row>
    <row r="3" spans="1:54" x14ac:dyDescent="0.25">
      <c r="B3" s="6" t="s">
        <v>16</v>
      </c>
      <c r="C3" s="12" t="s">
        <v>14</v>
      </c>
      <c r="D3" s="12"/>
      <c r="E3" s="12"/>
      <c r="F3" s="12"/>
      <c r="G3" s="12"/>
      <c r="H3" s="12"/>
      <c r="I3" s="12"/>
      <c r="J3" s="12"/>
      <c r="K3" s="12"/>
      <c r="L3" s="12"/>
      <c r="M3" s="12"/>
      <c r="N3" s="12"/>
    </row>
    <row r="4" spans="1:54" x14ac:dyDescent="0.25">
      <c r="B4" s="1" t="str">
        <f>INDEX(AD11:$AG$35,$AJ$11,COLUMNS($AC$11))</f>
        <v>GS Modular Size WxHxL</v>
      </c>
      <c r="C4" s="1">
        <f>INDEX(AE11:$AG$35,$AJ$11,COLUMNS($AC$11))</f>
        <v>3.5</v>
      </c>
      <c r="D4" s="1">
        <f>INDEX(AF11:$AG$35,$AJ$11,COLUMNS($AC$11))</f>
        <v>2.25</v>
      </c>
      <c r="E4" s="1">
        <f>INDEX(AG11:$AG$35,$AJ$11,COLUMNS($AC$11))</f>
        <v>7.625</v>
      </c>
    </row>
    <row r="5" spans="1:54" x14ac:dyDescent="0.25">
      <c r="C5" s="1"/>
      <c r="D5" s="1"/>
      <c r="E5" s="1"/>
    </row>
    <row r="6" spans="1:54" x14ac:dyDescent="0.25">
      <c r="C6" s="1"/>
      <c r="D6" s="1"/>
      <c r="E6" s="1"/>
    </row>
    <row r="7" spans="1:54" x14ac:dyDescent="0.25">
      <c r="C7" s="1"/>
      <c r="D7" s="1"/>
      <c r="E7" s="1"/>
    </row>
    <row r="8" spans="1:54" x14ac:dyDescent="0.25">
      <c r="C8" s="3"/>
      <c r="E8" s="3"/>
    </row>
    <row r="9" spans="1:54" ht="18.75" x14ac:dyDescent="0.3">
      <c r="C9" s="7"/>
      <c r="D9" s="7"/>
      <c r="E9" s="7"/>
      <c r="F9" s="13" t="s">
        <v>5</v>
      </c>
      <c r="G9" s="13"/>
      <c r="H9" s="13"/>
      <c r="I9" s="13"/>
      <c r="J9" s="13"/>
      <c r="K9" s="13"/>
      <c r="L9" s="13"/>
      <c r="M9" s="13"/>
      <c r="N9" s="13"/>
      <c r="O9" s="13"/>
      <c r="Q9" s="7"/>
      <c r="R9" s="13" t="s">
        <v>6</v>
      </c>
      <c r="S9" s="13"/>
      <c r="T9" s="13"/>
      <c r="U9" s="13"/>
      <c r="V9" s="13"/>
      <c r="W9" s="13"/>
      <c r="X9" s="13"/>
      <c r="Y9" s="13"/>
      <c r="Z9" s="13"/>
      <c r="AA9" s="13"/>
    </row>
    <row r="10" spans="1:54" ht="18.75" x14ac:dyDescent="0.3">
      <c r="B10" s="10" t="s">
        <v>0</v>
      </c>
      <c r="F10" s="13" t="s">
        <v>1</v>
      </c>
      <c r="G10" s="13"/>
      <c r="H10" s="13"/>
      <c r="I10" s="13"/>
      <c r="L10" s="13" t="s">
        <v>2</v>
      </c>
      <c r="M10" s="13"/>
      <c r="N10" s="13"/>
      <c r="O10" s="13"/>
      <c r="R10" s="13" t="s">
        <v>1</v>
      </c>
      <c r="S10" s="13"/>
      <c r="T10" s="13"/>
      <c r="U10" s="13"/>
      <c r="X10" s="13" t="s">
        <v>2</v>
      </c>
      <c r="Y10" s="13"/>
      <c r="Z10" s="13"/>
      <c r="AA10" s="13"/>
      <c r="AH10" t="s">
        <v>11</v>
      </c>
      <c r="AI10" t="s">
        <v>13</v>
      </c>
      <c r="AJ10" t="s">
        <v>12</v>
      </c>
    </row>
    <row r="11" spans="1:54" x14ac:dyDescent="0.25">
      <c r="C11" s="2"/>
      <c r="D11" s="4"/>
      <c r="E11" s="4"/>
      <c r="H11" s="1"/>
      <c r="K11" s="4"/>
      <c r="N11" s="1"/>
      <c r="AD11" t="s">
        <v>16</v>
      </c>
      <c r="AE11" s="1">
        <v>3.5</v>
      </c>
      <c r="AF11" s="1">
        <v>2.25</v>
      </c>
      <c r="AG11" s="1">
        <v>7.625</v>
      </c>
      <c r="AH11">
        <f>ROWS($AG$11:AG11)</f>
        <v>1</v>
      </c>
      <c r="AI11">
        <f>IF($B$3=AD11,AH11,"")</f>
        <v>1</v>
      </c>
      <c r="AJ11">
        <f>IFERROR(SMALL(AI11:$AI$35,ROWS(AI11:AI11)),"")</f>
        <v>1</v>
      </c>
    </row>
    <row r="12" spans="1:54" x14ac:dyDescent="0.25">
      <c r="B12" s="11">
        <v>1</v>
      </c>
      <c r="C12" s="5">
        <f>(D4+0.375)*B12</f>
        <v>2.625</v>
      </c>
      <c r="D12" s="5">
        <f t="shared" ref="D12:D16" si="0">(C12/12)</f>
        <v>0.21875</v>
      </c>
      <c r="E12" s="5"/>
      <c r="F12">
        <f>ROUNDDOWN(D12,0)</f>
        <v>0</v>
      </c>
      <c r="G12" t="s">
        <v>4</v>
      </c>
      <c r="H12" s="1">
        <f>(C12-(F12*12))</f>
        <v>2.625</v>
      </c>
      <c r="I12" t="s">
        <v>3</v>
      </c>
      <c r="J12" s="5">
        <f>(D4+0.5)*B12</f>
        <v>2.75</v>
      </c>
      <c r="K12" s="5">
        <f t="shared" ref="K12:K16" si="1">(J12/12)</f>
        <v>0.22916666666666666</v>
      </c>
      <c r="L12">
        <f>ROUNDDOWN(K12,0)</f>
        <v>0</v>
      </c>
      <c r="M12" t="s">
        <v>4</v>
      </c>
      <c r="N12" s="8">
        <f>(J12-(L12*12))</f>
        <v>2.75</v>
      </c>
      <c r="O12" t="s">
        <v>3</v>
      </c>
      <c r="P12" s="5">
        <f>(E4+0.375)*B12</f>
        <v>8</v>
      </c>
      <c r="Q12" s="5">
        <f t="shared" ref="Q12:Q38" si="2">(P12/12)</f>
        <v>0.66666666666666663</v>
      </c>
      <c r="R12">
        <f>ROUNDDOWN(Q12,0)</f>
        <v>0</v>
      </c>
      <c r="S12" t="s">
        <v>4</v>
      </c>
      <c r="T12" s="1">
        <f>(P12-(R12*12))</f>
        <v>8</v>
      </c>
      <c r="U12" t="s">
        <v>3</v>
      </c>
      <c r="V12" s="5">
        <f>(E4+0.5)*B12</f>
        <v>8.125</v>
      </c>
      <c r="W12" s="5">
        <f t="shared" ref="W12:W38" si="3">(V12/12)</f>
        <v>0.67708333333333337</v>
      </c>
      <c r="X12">
        <f>ROUNDDOWN(W12,0)</f>
        <v>0</v>
      </c>
      <c r="Y12" t="s">
        <v>4</v>
      </c>
      <c r="Z12" s="1">
        <f>(V12-(X12*12))</f>
        <v>8.125</v>
      </c>
      <c r="AA12" t="s">
        <v>3</v>
      </c>
      <c r="AD12" t="s">
        <v>17</v>
      </c>
      <c r="AE12" s="1">
        <v>2.75</v>
      </c>
      <c r="AF12" s="1">
        <v>2.75</v>
      </c>
      <c r="AG12" s="1">
        <v>7.625</v>
      </c>
      <c r="AH12">
        <f>ROWS($AG$11:AG12)</f>
        <v>2</v>
      </c>
      <c r="AI12" t="str">
        <f t="shared" ref="AI12:AI35" si="4">IF($B$3=AD12,AH12,"")</f>
        <v/>
      </c>
      <c r="AJ12" t="str">
        <f>IFERROR(SMALL(AI12:$AI$35,ROWS(AI12:AI12)),"")</f>
        <v/>
      </c>
    </row>
    <row r="13" spans="1:54" x14ac:dyDescent="0.25">
      <c r="B13" s="11">
        <v>2</v>
      </c>
      <c r="C13" s="5">
        <f>(D4+0.375)*B13</f>
        <v>5.25</v>
      </c>
      <c r="D13" s="5">
        <f t="shared" si="0"/>
        <v>0.4375</v>
      </c>
      <c r="E13" s="5"/>
      <c r="F13">
        <f>ROUNDDOWN(D13,0)</f>
        <v>0</v>
      </c>
      <c r="G13" t="s">
        <v>4</v>
      </c>
      <c r="H13" s="1">
        <f>(C13-(F13*12))</f>
        <v>5.25</v>
      </c>
      <c r="I13" t="s">
        <v>3</v>
      </c>
      <c r="J13" s="5">
        <f>(D4+0.5)*B13</f>
        <v>5.5</v>
      </c>
      <c r="K13" s="5">
        <f t="shared" si="1"/>
        <v>0.45833333333333331</v>
      </c>
      <c r="L13">
        <f>ROUNDDOWN(K13,0)</f>
        <v>0</v>
      </c>
      <c r="M13" t="s">
        <v>4</v>
      </c>
      <c r="N13" s="1">
        <f>(J13-(L13*12))</f>
        <v>5.5</v>
      </c>
      <c r="O13" t="s">
        <v>3</v>
      </c>
      <c r="P13" s="5">
        <f>(E4+0.375)*B13</f>
        <v>16</v>
      </c>
      <c r="Q13" s="5">
        <f t="shared" si="2"/>
        <v>1.3333333333333333</v>
      </c>
      <c r="R13">
        <f>ROUNDDOWN(Q13,0)</f>
        <v>1</v>
      </c>
      <c r="S13" t="s">
        <v>4</v>
      </c>
      <c r="T13" s="1">
        <f>(P13-(R13*12))</f>
        <v>4</v>
      </c>
      <c r="U13" t="s">
        <v>3</v>
      </c>
      <c r="V13" s="5">
        <f>(E4+0.5)*B13</f>
        <v>16.25</v>
      </c>
      <c r="W13" s="5">
        <f t="shared" si="3"/>
        <v>1.3541666666666667</v>
      </c>
      <c r="X13">
        <f>ROUNDDOWN(W13,0)</f>
        <v>1</v>
      </c>
      <c r="Y13" t="s">
        <v>4</v>
      </c>
      <c r="Z13" s="1">
        <f>(V13-(X13*12))</f>
        <v>4.25</v>
      </c>
      <c r="AA13" t="s">
        <v>3</v>
      </c>
      <c r="AD13" t="s">
        <v>18</v>
      </c>
      <c r="AE13" s="1">
        <v>2.75</v>
      </c>
      <c r="AF13" s="1">
        <v>2.75</v>
      </c>
      <c r="AG13" s="1">
        <v>9.625</v>
      </c>
      <c r="AH13">
        <f>ROWS($AG$11:AG13)</f>
        <v>3</v>
      </c>
      <c r="AI13" t="str">
        <f t="shared" si="4"/>
        <v/>
      </c>
      <c r="AJ13" t="str">
        <f>IFERROR(SMALL(AI13:$AI$35,ROWS(AI13:AI13)),"")</f>
        <v/>
      </c>
    </row>
    <row r="14" spans="1:54" x14ac:dyDescent="0.25">
      <c r="B14" s="11">
        <v>3</v>
      </c>
      <c r="C14" s="5">
        <f>(D4+0.375)*B14</f>
        <v>7.875</v>
      </c>
      <c r="D14" s="5">
        <f t="shared" si="0"/>
        <v>0.65625</v>
      </c>
      <c r="E14" s="5"/>
      <c r="F14">
        <f>ROUNDDOWN(D14,0)</f>
        <v>0</v>
      </c>
      <c r="G14" t="s">
        <v>4</v>
      </c>
      <c r="H14" s="1">
        <f>(C14-(F14*12))</f>
        <v>7.875</v>
      </c>
      <c r="I14" t="s">
        <v>3</v>
      </c>
      <c r="J14" s="5">
        <f>(D4+0.5)*B14</f>
        <v>8.25</v>
      </c>
      <c r="K14" s="5">
        <f t="shared" si="1"/>
        <v>0.6875</v>
      </c>
      <c r="L14">
        <f>ROUNDDOWN(K14,0)</f>
        <v>0</v>
      </c>
      <c r="M14" t="s">
        <v>4</v>
      </c>
      <c r="N14" s="1">
        <f>(J14-(L14*12))</f>
        <v>8.25</v>
      </c>
      <c r="O14" t="s">
        <v>3</v>
      </c>
      <c r="P14" s="5">
        <f>(E4+0.375)*B14</f>
        <v>24</v>
      </c>
      <c r="Q14" s="5">
        <f t="shared" si="2"/>
        <v>2</v>
      </c>
      <c r="R14">
        <f>ROUNDDOWN(Q14,0)</f>
        <v>2</v>
      </c>
      <c r="S14" t="s">
        <v>4</v>
      </c>
      <c r="T14" s="1">
        <f>(P14-(R14*12))</f>
        <v>0</v>
      </c>
      <c r="U14" t="s">
        <v>3</v>
      </c>
      <c r="V14" s="5">
        <f>(E4+0.5)*B14</f>
        <v>24.375</v>
      </c>
      <c r="W14" s="5">
        <f t="shared" si="3"/>
        <v>2.03125</v>
      </c>
      <c r="X14">
        <f>ROUNDDOWN(W14,0)</f>
        <v>2</v>
      </c>
      <c r="Y14" t="s">
        <v>4</v>
      </c>
      <c r="Z14" s="1">
        <f>(V14-(X14*12))</f>
        <v>0.375</v>
      </c>
      <c r="AA14" t="s">
        <v>3</v>
      </c>
      <c r="AD14" t="s">
        <v>19</v>
      </c>
      <c r="AE14" s="1">
        <v>3.625</v>
      </c>
      <c r="AF14" s="1">
        <v>3.625</v>
      </c>
      <c r="AG14" s="1">
        <v>11.625</v>
      </c>
      <c r="AH14">
        <f>ROWS($AG$11:AG14)</f>
        <v>4</v>
      </c>
      <c r="AI14" t="str">
        <f t="shared" si="4"/>
        <v/>
      </c>
      <c r="AJ14" t="str">
        <f>IFERROR(SMALL(AI14:$AI$35,ROWS(AI14:AI14)),"")</f>
        <v/>
      </c>
    </row>
    <row r="15" spans="1:54" x14ac:dyDescent="0.25">
      <c r="B15" s="11">
        <v>4</v>
      </c>
      <c r="C15" s="5">
        <f>(D4+0.375)*B15</f>
        <v>10.5</v>
      </c>
      <c r="D15" s="5">
        <f t="shared" si="0"/>
        <v>0.875</v>
      </c>
      <c r="E15" s="5"/>
      <c r="F15">
        <f>ROUNDDOWN(D15,0)</f>
        <v>0</v>
      </c>
      <c r="G15" t="s">
        <v>4</v>
      </c>
      <c r="H15" s="1">
        <f>(C15-(F15*12))</f>
        <v>10.5</v>
      </c>
      <c r="I15" t="s">
        <v>3</v>
      </c>
      <c r="J15" s="5">
        <f>(D4+0.5)*B15</f>
        <v>11</v>
      </c>
      <c r="K15" s="5">
        <f t="shared" si="1"/>
        <v>0.91666666666666663</v>
      </c>
      <c r="L15">
        <f>ROUNDDOWN(K15,0)</f>
        <v>0</v>
      </c>
      <c r="M15" t="s">
        <v>4</v>
      </c>
      <c r="N15" s="8">
        <f>(J15-(L15*12))</f>
        <v>11</v>
      </c>
      <c r="O15" t="s">
        <v>3</v>
      </c>
      <c r="P15" s="5">
        <f>(E4+0.375)*B15</f>
        <v>32</v>
      </c>
      <c r="Q15" s="5">
        <f t="shared" si="2"/>
        <v>2.6666666666666665</v>
      </c>
      <c r="R15">
        <f>ROUNDDOWN(Q15,0)</f>
        <v>2</v>
      </c>
      <c r="S15" t="s">
        <v>4</v>
      </c>
      <c r="T15" s="1">
        <f>(P15-(R15*12))</f>
        <v>8</v>
      </c>
      <c r="U15" t="s">
        <v>3</v>
      </c>
      <c r="V15" s="5">
        <f>(E4+0.5)*B15</f>
        <v>32.5</v>
      </c>
      <c r="W15" s="5">
        <f t="shared" si="3"/>
        <v>2.7083333333333335</v>
      </c>
      <c r="X15">
        <f>ROUNDDOWN(W15,0)</f>
        <v>2</v>
      </c>
      <c r="Y15" t="s">
        <v>4</v>
      </c>
      <c r="Z15" s="1">
        <f>(V15-(X15*12))</f>
        <v>8.5</v>
      </c>
      <c r="AA15" t="s">
        <v>3</v>
      </c>
      <c r="AD15" t="s">
        <v>20</v>
      </c>
      <c r="AE15" s="1">
        <v>3.625</v>
      </c>
      <c r="AF15" s="1">
        <v>3.625</v>
      </c>
      <c r="AG15" s="1">
        <v>7.625</v>
      </c>
      <c r="AH15">
        <f>ROWS($AG$11:AG15)</f>
        <v>5</v>
      </c>
      <c r="AI15" t="str">
        <f t="shared" si="4"/>
        <v/>
      </c>
      <c r="AJ15" t="str">
        <f>IFERROR(SMALL(AI15:$AI$35,ROWS(AI15:AI15)),"")</f>
        <v/>
      </c>
    </row>
    <row r="16" spans="1:54" x14ac:dyDescent="0.25">
      <c r="B16" s="11">
        <v>5</v>
      </c>
      <c r="C16" s="5">
        <f>(D4+0.375)*B16</f>
        <v>13.125</v>
      </c>
      <c r="D16" s="5">
        <f t="shared" si="0"/>
        <v>1.09375</v>
      </c>
      <c r="E16" s="5"/>
      <c r="F16">
        <f>ROUNDDOWN(D16,0)</f>
        <v>1</v>
      </c>
      <c r="G16" t="s">
        <v>4</v>
      </c>
      <c r="H16" s="1">
        <f>(C16-(F16*12))</f>
        <v>1.125</v>
      </c>
      <c r="I16" t="s">
        <v>3</v>
      </c>
      <c r="J16" s="5">
        <f>(D4+0.5)*B16</f>
        <v>13.75</v>
      </c>
      <c r="K16" s="5">
        <f t="shared" si="1"/>
        <v>1.1458333333333333</v>
      </c>
      <c r="L16">
        <f>ROUNDDOWN(K16,0)</f>
        <v>1</v>
      </c>
      <c r="M16" t="s">
        <v>4</v>
      </c>
      <c r="N16" s="1">
        <f>(J16-(L16*12))</f>
        <v>1.75</v>
      </c>
      <c r="O16" t="s">
        <v>3</v>
      </c>
      <c r="P16" s="5">
        <f>(E4+0.375)*B16</f>
        <v>40</v>
      </c>
      <c r="Q16" s="5">
        <f t="shared" si="2"/>
        <v>3.3333333333333335</v>
      </c>
      <c r="R16">
        <f>ROUNDDOWN(Q16,0)</f>
        <v>3</v>
      </c>
      <c r="S16" t="s">
        <v>4</v>
      </c>
      <c r="T16" s="1">
        <f>(P16-(R16*12))</f>
        <v>4</v>
      </c>
      <c r="U16" t="s">
        <v>3</v>
      </c>
      <c r="V16" s="5">
        <f>(E4+0.5)*B16</f>
        <v>40.625</v>
      </c>
      <c r="W16" s="5">
        <f t="shared" si="3"/>
        <v>3.3854166666666665</v>
      </c>
      <c r="X16">
        <f>ROUNDDOWN(W16,0)</f>
        <v>3</v>
      </c>
      <c r="Y16" t="s">
        <v>4</v>
      </c>
      <c r="Z16" s="1">
        <f>(V16-(X16*12))</f>
        <v>4.625</v>
      </c>
      <c r="AA16" t="s">
        <v>3</v>
      </c>
      <c r="AD16" t="s">
        <v>21</v>
      </c>
      <c r="AE16" s="1">
        <v>3.5</v>
      </c>
      <c r="AF16" s="1">
        <v>2.75</v>
      </c>
      <c r="AG16" s="1">
        <v>7.625</v>
      </c>
      <c r="AH16">
        <f>ROWS($AG$11:AG16)</f>
        <v>6</v>
      </c>
      <c r="AI16" t="str">
        <f t="shared" si="4"/>
        <v/>
      </c>
      <c r="AJ16" t="str">
        <f>IFERROR(SMALL(AI16:$AI$35,ROWS(AI16:AI16)),"")</f>
        <v/>
      </c>
    </row>
    <row r="17" spans="2:36" x14ac:dyDescent="0.25">
      <c r="B17" s="11"/>
      <c r="C17" s="5"/>
      <c r="D17" s="5"/>
      <c r="E17" s="5"/>
      <c r="H17" s="1"/>
      <c r="J17" s="5"/>
      <c r="K17" s="5"/>
      <c r="N17" s="1"/>
      <c r="P17" s="5"/>
      <c r="Q17" s="5"/>
      <c r="T17" s="1"/>
      <c r="V17" s="5"/>
      <c r="W17" s="5"/>
      <c r="Z17" s="1"/>
      <c r="AD17" t="s">
        <v>22</v>
      </c>
      <c r="AE17" s="1">
        <v>3.625</v>
      </c>
      <c r="AF17" s="1">
        <v>2.25</v>
      </c>
      <c r="AG17" s="1">
        <v>11.625</v>
      </c>
      <c r="AH17">
        <f>ROWS($AG$11:AG17)</f>
        <v>7</v>
      </c>
      <c r="AI17" t="str">
        <f t="shared" si="4"/>
        <v/>
      </c>
      <c r="AJ17" t="str">
        <f>IFERROR(SMALL(AI17:$AI$35,ROWS(AI17:AI17)),"")</f>
        <v/>
      </c>
    </row>
    <row r="18" spans="2:36" x14ac:dyDescent="0.25">
      <c r="B18" s="11">
        <v>6</v>
      </c>
      <c r="C18" s="5">
        <f>(D4+0.375)*B18</f>
        <v>15.75</v>
      </c>
      <c r="D18" s="5">
        <f>(C18/12)</f>
        <v>1.3125</v>
      </c>
      <c r="E18" s="5"/>
      <c r="F18">
        <f>ROUNDDOWN(D18,0)</f>
        <v>1</v>
      </c>
      <c r="G18" t="s">
        <v>4</v>
      </c>
      <c r="H18" s="1">
        <f>(C18-(F18*12))</f>
        <v>3.75</v>
      </c>
      <c r="I18" t="s">
        <v>3</v>
      </c>
      <c r="J18" s="5">
        <f>(D4+0.5)*B18</f>
        <v>16.5</v>
      </c>
      <c r="K18" s="5">
        <f>(J18/12)</f>
        <v>1.375</v>
      </c>
      <c r="L18">
        <f>ROUNDDOWN(K18,0)</f>
        <v>1</v>
      </c>
      <c r="M18" t="s">
        <v>4</v>
      </c>
      <c r="N18" s="1">
        <f>(J18-(L18*12))</f>
        <v>4.5</v>
      </c>
      <c r="O18" t="s">
        <v>3</v>
      </c>
      <c r="P18" s="5">
        <f>(E4+0.375)*B18</f>
        <v>48</v>
      </c>
      <c r="Q18" s="5">
        <f t="shared" si="2"/>
        <v>4</v>
      </c>
      <c r="R18">
        <f>ROUNDDOWN(Q18,0)</f>
        <v>4</v>
      </c>
      <c r="S18" t="s">
        <v>4</v>
      </c>
      <c r="T18" s="1">
        <f>(P18-(R18*12))</f>
        <v>0</v>
      </c>
      <c r="U18" t="s">
        <v>3</v>
      </c>
      <c r="V18" s="5">
        <f>(E4+0.5)*B18</f>
        <v>48.75</v>
      </c>
      <c r="W18" s="5">
        <f t="shared" si="3"/>
        <v>4.0625</v>
      </c>
      <c r="X18">
        <f>ROUNDDOWN(W18,0)</f>
        <v>4</v>
      </c>
      <c r="Y18" t="s">
        <v>4</v>
      </c>
      <c r="Z18" s="1">
        <f>(V18-(X18*12))</f>
        <v>0.75</v>
      </c>
      <c r="AA18" t="s">
        <v>3</v>
      </c>
      <c r="AD18" t="s">
        <v>23</v>
      </c>
      <c r="AE18" s="1">
        <v>5.625</v>
      </c>
      <c r="AF18" s="1">
        <v>2.75</v>
      </c>
      <c r="AG18" s="1">
        <v>11.625</v>
      </c>
      <c r="AH18">
        <f>ROWS($AG$11:AG18)</f>
        <v>8</v>
      </c>
      <c r="AI18" t="str">
        <f t="shared" si="4"/>
        <v/>
      </c>
      <c r="AJ18" t="str">
        <f>IFERROR(SMALL(AI18:$AI$35,ROWS(AI18:AI18)),"")</f>
        <v/>
      </c>
    </row>
    <row r="19" spans="2:36" x14ac:dyDescent="0.25">
      <c r="B19" s="11">
        <v>7</v>
      </c>
      <c r="C19" s="5">
        <f>(D4+0.375)*B19</f>
        <v>18.375</v>
      </c>
      <c r="D19" s="5">
        <f>(C19/12)</f>
        <v>1.53125</v>
      </c>
      <c r="E19" s="5"/>
      <c r="F19">
        <f>ROUNDDOWN(D19,0)</f>
        <v>1</v>
      </c>
      <c r="G19" t="s">
        <v>4</v>
      </c>
      <c r="H19" s="1">
        <f>(C19-(F19*12))</f>
        <v>6.375</v>
      </c>
      <c r="I19" t="s">
        <v>3</v>
      </c>
      <c r="J19" s="5">
        <f>(D4+0.5)*B19</f>
        <v>19.25</v>
      </c>
      <c r="K19" s="5">
        <f>(J19/12)</f>
        <v>1.6041666666666667</v>
      </c>
      <c r="L19">
        <f>ROUNDDOWN(K19,0)</f>
        <v>1</v>
      </c>
      <c r="M19" t="s">
        <v>4</v>
      </c>
      <c r="N19" s="1">
        <f>(J19-(L19*12))</f>
        <v>7.25</v>
      </c>
      <c r="O19" t="s">
        <v>3</v>
      </c>
      <c r="P19" s="5">
        <f>(E4+0.375)*B19</f>
        <v>56</v>
      </c>
      <c r="Q19" s="5">
        <f t="shared" si="2"/>
        <v>4.666666666666667</v>
      </c>
      <c r="R19">
        <f>ROUNDDOWN(Q19,0)</f>
        <v>4</v>
      </c>
      <c r="S19" t="s">
        <v>4</v>
      </c>
      <c r="T19" s="1">
        <f>(P19-(R19*12))</f>
        <v>8</v>
      </c>
      <c r="U19" t="s">
        <v>3</v>
      </c>
      <c r="V19" s="5">
        <f>(E4+0.5)*B19</f>
        <v>56.875</v>
      </c>
      <c r="W19" s="5">
        <f t="shared" si="3"/>
        <v>4.739583333333333</v>
      </c>
      <c r="X19">
        <f>ROUNDDOWN(W19,0)</f>
        <v>4</v>
      </c>
      <c r="Y19" t="s">
        <v>4</v>
      </c>
      <c r="Z19" s="1">
        <f>(V19-(X19*12))</f>
        <v>8.875</v>
      </c>
      <c r="AA19" t="s">
        <v>3</v>
      </c>
      <c r="AD19" t="s">
        <v>25</v>
      </c>
      <c r="AE19" s="1">
        <v>3.5</v>
      </c>
      <c r="AF19" s="1">
        <v>2.25</v>
      </c>
      <c r="AG19" s="1">
        <v>8</v>
      </c>
      <c r="AH19">
        <f>ROWS($AG$11:AG19)</f>
        <v>9</v>
      </c>
      <c r="AI19" t="str">
        <f t="shared" si="4"/>
        <v/>
      </c>
      <c r="AJ19" t="str">
        <f>IFERROR(SMALL(AI19:$AI$35,ROWS(AI19:AI19)),"")</f>
        <v/>
      </c>
    </row>
    <row r="20" spans="2:36" x14ac:dyDescent="0.25">
      <c r="B20" s="11">
        <v>8</v>
      </c>
      <c r="C20" s="5">
        <f>(D4+0.375)*B20</f>
        <v>21</v>
      </c>
      <c r="D20" s="5">
        <f t="shared" ref="D20:D38" si="5">(C20/12)</f>
        <v>1.75</v>
      </c>
      <c r="E20" s="5"/>
      <c r="F20">
        <f>ROUNDDOWN(D20,0)</f>
        <v>1</v>
      </c>
      <c r="G20" t="s">
        <v>4</v>
      </c>
      <c r="H20" s="1">
        <f>(C20-(F20*12))</f>
        <v>9</v>
      </c>
      <c r="I20" t="s">
        <v>3</v>
      </c>
      <c r="J20" s="5">
        <f>(D4+0.5)*B20</f>
        <v>22</v>
      </c>
      <c r="K20" s="5">
        <f t="shared" ref="K20:K38" si="6">(J20/12)</f>
        <v>1.8333333333333333</v>
      </c>
      <c r="L20">
        <f t="shared" ref="L20:L38" si="7">ROUNDDOWN(K20,0)</f>
        <v>1</v>
      </c>
      <c r="M20" t="s">
        <v>4</v>
      </c>
      <c r="N20" s="1">
        <f>(J20-(L20*12))</f>
        <v>10</v>
      </c>
      <c r="O20" t="s">
        <v>3</v>
      </c>
      <c r="P20" s="5">
        <f>(E4+0.375)*B20</f>
        <v>64</v>
      </c>
      <c r="Q20" s="5">
        <f t="shared" si="2"/>
        <v>5.333333333333333</v>
      </c>
      <c r="R20">
        <f>ROUNDDOWN(Q20,0)</f>
        <v>5</v>
      </c>
      <c r="S20" t="s">
        <v>4</v>
      </c>
      <c r="T20" s="1">
        <f>(P20-(R20*12))</f>
        <v>4</v>
      </c>
      <c r="U20" t="s">
        <v>3</v>
      </c>
      <c r="V20" s="5">
        <f>(E4+0.5)*B20</f>
        <v>65</v>
      </c>
      <c r="W20" s="5">
        <f t="shared" si="3"/>
        <v>5.416666666666667</v>
      </c>
      <c r="X20">
        <f>ROUNDDOWN(W20,0)</f>
        <v>5</v>
      </c>
      <c r="Y20" t="s">
        <v>4</v>
      </c>
      <c r="Z20" s="1">
        <f>(V20-(X20*12))</f>
        <v>5</v>
      </c>
      <c r="AA20" t="s">
        <v>3</v>
      </c>
      <c r="AD20" t="s">
        <v>26</v>
      </c>
      <c r="AE20" s="1">
        <v>3.5</v>
      </c>
      <c r="AF20" s="1">
        <v>2.25</v>
      </c>
      <c r="AG20" s="1">
        <v>7.625</v>
      </c>
      <c r="AH20">
        <f>ROWS($AG$11:AG20)</f>
        <v>10</v>
      </c>
      <c r="AI20" t="str">
        <f t="shared" si="4"/>
        <v/>
      </c>
      <c r="AJ20" t="str">
        <f>IFERROR(SMALL(AI20:$AI$35,ROWS(AI20:AI20)),"")</f>
        <v/>
      </c>
    </row>
    <row r="21" spans="2:36" x14ac:dyDescent="0.25">
      <c r="B21" s="11">
        <v>9</v>
      </c>
      <c r="C21" s="5">
        <f>(D4+0.375)*B21</f>
        <v>23.625</v>
      </c>
      <c r="D21" s="5">
        <f t="shared" si="5"/>
        <v>1.96875</v>
      </c>
      <c r="E21" s="5"/>
      <c r="F21">
        <f>ROUNDDOWN(D21,0)</f>
        <v>1</v>
      </c>
      <c r="G21" t="s">
        <v>4</v>
      </c>
      <c r="H21" s="1">
        <f>(C21-(F21*12))</f>
        <v>11.625</v>
      </c>
      <c r="I21" t="s">
        <v>3</v>
      </c>
      <c r="J21" s="5">
        <f>(D4+0.5)*B21</f>
        <v>24.75</v>
      </c>
      <c r="K21" s="5">
        <f t="shared" si="6"/>
        <v>2.0625</v>
      </c>
      <c r="L21">
        <f t="shared" si="7"/>
        <v>2</v>
      </c>
      <c r="M21" t="s">
        <v>4</v>
      </c>
      <c r="N21" s="1">
        <f>(J21-(L21*12))</f>
        <v>0.75</v>
      </c>
      <c r="O21" t="s">
        <v>3</v>
      </c>
      <c r="P21" s="5">
        <f>(E4+0.375)*B21</f>
        <v>72</v>
      </c>
      <c r="Q21" s="5">
        <f t="shared" si="2"/>
        <v>6</v>
      </c>
      <c r="R21">
        <f>ROUNDDOWN(Q21,0)</f>
        <v>6</v>
      </c>
      <c r="S21" t="s">
        <v>4</v>
      </c>
      <c r="T21" s="1">
        <f>(P21-(R21*12))</f>
        <v>0</v>
      </c>
      <c r="U21" t="s">
        <v>3</v>
      </c>
      <c r="V21" s="5">
        <f>(E4+0.5)*B21</f>
        <v>73.125</v>
      </c>
      <c r="W21" s="5">
        <f t="shared" si="3"/>
        <v>6.09375</v>
      </c>
      <c r="X21">
        <f>ROUNDDOWN(W21,0)</f>
        <v>6</v>
      </c>
      <c r="Y21" t="s">
        <v>4</v>
      </c>
      <c r="Z21" s="1">
        <f>(V21-(X21*12))</f>
        <v>1.125</v>
      </c>
      <c r="AA21" t="s">
        <v>3</v>
      </c>
      <c r="AD21" t="s">
        <v>24</v>
      </c>
      <c r="AE21" s="1">
        <v>3.5</v>
      </c>
      <c r="AF21" s="1">
        <v>2.75</v>
      </c>
      <c r="AG21" s="1">
        <v>7.625</v>
      </c>
      <c r="AH21">
        <f>ROWS($AG$11:AG21)</f>
        <v>11</v>
      </c>
      <c r="AI21" t="str">
        <f t="shared" si="4"/>
        <v/>
      </c>
      <c r="AJ21" t="str">
        <f>IFERROR(SMALL(AI21:$AI$35,ROWS(AI21:AI21)),"")</f>
        <v/>
      </c>
    </row>
    <row r="22" spans="2:36" x14ac:dyDescent="0.25">
      <c r="B22" s="11">
        <v>10</v>
      </c>
      <c r="C22" s="5">
        <f>(D4+0.375)*B22</f>
        <v>26.25</v>
      </c>
      <c r="D22" s="5">
        <f t="shared" si="5"/>
        <v>2.1875</v>
      </c>
      <c r="E22" s="5"/>
      <c r="F22">
        <f>ROUNDDOWN(D22,0)</f>
        <v>2</v>
      </c>
      <c r="G22" t="s">
        <v>4</v>
      </c>
      <c r="H22" s="1">
        <f>(C22-(F22*12))</f>
        <v>2.25</v>
      </c>
      <c r="I22" t="s">
        <v>3</v>
      </c>
      <c r="J22" s="5">
        <f>(D4+0.5)*B22</f>
        <v>27.5</v>
      </c>
      <c r="K22" s="5">
        <f t="shared" si="6"/>
        <v>2.2916666666666665</v>
      </c>
      <c r="L22">
        <f t="shared" si="7"/>
        <v>2</v>
      </c>
      <c r="M22" t="s">
        <v>4</v>
      </c>
      <c r="N22" s="1">
        <f>(J22-(L22*12))</f>
        <v>3.5</v>
      </c>
      <c r="O22" t="s">
        <v>3</v>
      </c>
      <c r="P22" s="5">
        <f>(E4+0.375)*B22</f>
        <v>80</v>
      </c>
      <c r="Q22" s="5">
        <f t="shared" si="2"/>
        <v>6.666666666666667</v>
      </c>
      <c r="R22">
        <f>ROUNDDOWN(Q22,0)</f>
        <v>6</v>
      </c>
      <c r="S22" t="s">
        <v>4</v>
      </c>
      <c r="T22" s="1">
        <f>(P22-(R22*12))</f>
        <v>8</v>
      </c>
      <c r="U22" t="s">
        <v>3</v>
      </c>
      <c r="V22" s="5">
        <f>(E4+0.5)*B22</f>
        <v>81.25</v>
      </c>
      <c r="W22" s="5">
        <f t="shared" si="3"/>
        <v>6.770833333333333</v>
      </c>
      <c r="X22">
        <f>ROUNDDOWN(W22,0)</f>
        <v>6</v>
      </c>
      <c r="Y22" t="s">
        <v>4</v>
      </c>
      <c r="Z22" s="1">
        <f>(V22-(X22*12))</f>
        <v>9.25</v>
      </c>
      <c r="AA22" t="s">
        <v>3</v>
      </c>
      <c r="AD22" t="s">
        <v>27</v>
      </c>
      <c r="AE22" s="1">
        <v>3.5</v>
      </c>
      <c r="AF22" s="1">
        <v>3.625</v>
      </c>
      <c r="AG22" s="1">
        <v>7.625</v>
      </c>
      <c r="AH22">
        <f>ROWS($AG$11:AG22)</f>
        <v>12</v>
      </c>
      <c r="AI22" t="str">
        <f t="shared" si="4"/>
        <v/>
      </c>
      <c r="AJ22" t="str">
        <f>IFERROR(SMALL(AI22:$AI$35,ROWS(AI22:AI22)),"")</f>
        <v/>
      </c>
    </row>
    <row r="23" spans="2:36" x14ac:dyDescent="0.25">
      <c r="B23" s="11"/>
      <c r="C23" s="5"/>
      <c r="D23" s="5"/>
      <c r="E23" s="5"/>
      <c r="H23" s="1"/>
      <c r="J23" s="5"/>
      <c r="K23" s="5"/>
      <c r="N23" s="1"/>
      <c r="P23" s="5"/>
      <c r="Q23" s="5"/>
      <c r="T23" s="1"/>
      <c r="V23" s="5"/>
      <c r="W23" s="5"/>
      <c r="Z23" s="1"/>
      <c r="AD23" t="s">
        <v>28</v>
      </c>
      <c r="AE23" s="1">
        <v>3.5</v>
      </c>
      <c r="AF23" s="1">
        <v>3.625</v>
      </c>
      <c r="AG23" s="1">
        <v>11.625</v>
      </c>
      <c r="AH23">
        <f>ROWS($AG$11:AG23)</f>
        <v>13</v>
      </c>
      <c r="AI23" t="str">
        <f t="shared" si="4"/>
        <v/>
      </c>
      <c r="AJ23" t="str">
        <f>IFERROR(SMALL(AI23:$AI$35,ROWS(AI23:AI23)),"")</f>
        <v/>
      </c>
    </row>
    <row r="24" spans="2:36" x14ac:dyDescent="0.25">
      <c r="B24" s="11">
        <v>11</v>
      </c>
      <c r="C24" s="5">
        <f>(D4+0.375)*B24</f>
        <v>28.875</v>
      </c>
      <c r="D24" s="5">
        <f t="shared" si="5"/>
        <v>2.40625</v>
      </c>
      <c r="E24" s="5"/>
      <c r="F24">
        <f>ROUNDDOWN(D24,0)</f>
        <v>2</v>
      </c>
      <c r="G24" t="s">
        <v>4</v>
      </c>
      <c r="H24" s="1">
        <f>(C24-(F24*12))</f>
        <v>4.875</v>
      </c>
      <c r="I24" t="s">
        <v>3</v>
      </c>
      <c r="J24" s="5">
        <f>(D4+0.5)*B24</f>
        <v>30.25</v>
      </c>
      <c r="K24" s="5">
        <f t="shared" si="6"/>
        <v>2.5208333333333335</v>
      </c>
      <c r="L24">
        <f t="shared" si="7"/>
        <v>2</v>
      </c>
      <c r="M24" t="s">
        <v>4</v>
      </c>
      <c r="N24" s="1">
        <f>(J24-(L24*12))</f>
        <v>6.25</v>
      </c>
      <c r="O24" t="s">
        <v>3</v>
      </c>
      <c r="P24" s="5">
        <f>(E4+0.375)*B24</f>
        <v>88</v>
      </c>
      <c r="Q24" s="5">
        <f t="shared" si="2"/>
        <v>7.333333333333333</v>
      </c>
      <c r="R24">
        <f>ROUNDDOWN(Q24,0)</f>
        <v>7</v>
      </c>
      <c r="S24" t="s">
        <v>4</v>
      </c>
      <c r="T24" s="1">
        <f>(P24-(R24*12))</f>
        <v>4</v>
      </c>
      <c r="U24" t="s">
        <v>3</v>
      </c>
      <c r="V24" s="5">
        <f>(E4+0.5)*B24</f>
        <v>89.375</v>
      </c>
      <c r="W24" s="5">
        <f t="shared" si="3"/>
        <v>7.447916666666667</v>
      </c>
      <c r="X24">
        <f>ROUNDDOWN(W24,0)</f>
        <v>7</v>
      </c>
      <c r="Y24" t="s">
        <v>4</v>
      </c>
      <c r="Z24" s="1">
        <f>(V24-(X24*12))</f>
        <v>5.375</v>
      </c>
      <c r="AA24" t="s">
        <v>3</v>
      </c>
      <c r="AD24" t="s">
        <v>29</v>
      </c>
      <c r="AE24" s="1">
        <v>3.5</v>
      </c>
      <c r="AF24" s="1">
        <v>2.75</v>
      </c>
      <c r="AG24" s="1">
        <v>11.625</v>
      </c>
      <c r="AH24">
        <f>ROWS($AG$11:AG24)</f>
        <v>14</v>
      </c>
      <c r="AI24" t="str">
        <f t="shared" si="4"/>
        <v/>
      </c>
      <c r="AJ24" t="str">
        <f>IFERROR(SMALL(AI24:$AI$35,ROWS(AI24:AI24)),"")</f>
        <v/>
      </c>
    </row>
    <row r="25" spans="2:36" x14ac:dyDescent="0.25">
      <c r="B25" s="11">
        <v>12</v>
      </c>
      <c r="C25" s="5">
        <f>(D4+0.375)*B25</f>
        <v>31.5</v>
      </c>
      <c r="D25" s="5">
        <f t="shared" si="5"/>
        <v>2.625</v>
      </c>
      <c r="E25" s="5"/>
      <c r="F25">
        <f>ROUNDDOWN(D25,0)</f>
        <v>2</v>
      </c>
      <c r="G25" t="s">
        <v>4</v>
      </c>
      <c r="H25" s="1">
        <f>(C25-(F25*12))</f>
        <v>7.5</v>
      </c>
      <c r="I25" t="s">
        <v>3</v>
      </c>
      <c r="J25" s="5">
        <f>(D4+0.5)*B25</f>
        <v>33</v>
      </c>
      <c r="K25" s="5">
        <f t="shared" si="6"/>
        <v>2.75</v>
      </c>
      <c r="L25">
        <f t="shared" si="7"/>
        <v>2</v>
      </c>
      <c r="M25" t="s">
        <v>4</v>
      </c>
      <c r="N25" s="1">
        <f>(J25-(L25*12))</f>
        <v>9</v>
      </c>
      <c r="O25" t="s">
        <v>3</v>
      </c>
      <c r="P25" s="5">
        <f>(E4+0.375)*B25</f>
        <v>96</v>
      </c>
      <c r="Q25" s="5">
        <f t="shared" si="2"/>
        <v>8</v>
      </c>
      <c r="R25">
        <f>ROUNDDOWN(Q25,0)</f>
        <v>8</v>
      </c>
      <c r="S25" t="s">
        <v>4</v>
      </c>
      <c r="T25" s="1">
        <f>(P25-(R25*12))</f>
        <v>0</v>
      </c>
      <c r="U25" t="s">
        <v>3</v>
      </c>
      <c r="V25" s="5">
        <f>(E4+0.5)*B25</f>
        <v>97.5</v>
      </c>
      <c r="W25" s="5">
        <f t="shared" si="3"/>
        <v>8.125</v>
      </c>
      <c r="X25">
        <f>ROUNDDOWN(W25,0)</f>
        <v>8</v>
      </c>
      <c r="Y25" t="s">
        <v>4</v>
      </c>
      <c r="Z25" s="1">
        <f>(V25-(X25*12))</f>
        <v>1.5</v>
      </c>
      <c r="AA25" t="s">
        <v>3</v>
      </c>
      <c r="AD25" t="s">
        <v>31</v>
      </c>
      <c r="AE25" s="1">
        <v>3.5</v>
      </c>
      <c r="AF25" s="1">
        <v>7.625</v>
      </c>
      <c r="AG25" s="1">
        <v>11.625</v>
      </c>
      <c r="AH25">
        <f>ROWS($AG$11:AG25)</f>
        <v>15</v>
      </c>
      <c r="AI25" t="str">
        <f t="shared" si="4"/>
        <v/>
      </c>
      <c r="AJ25" t="str">
        <f>IFERROR(SMALL(AI25:$AI$35,ROWS(AI25:AI25)),"")</f>
        <v/>
      </c>
    </row>
    <row r="26" spans="2:36" x14ac:dyDescent="0.25">
      <c r="B26" s="11">
        <v>13</v>
      </c>
      <c r="C26" s="5">
        <f>(D4+0.375)*B26</f>
        <v>34.125</v>
      </c>
      <c r="D26" s="5">
        <f t="shared" si="5"/>
        <v>2.84375</v>
      </c>
      <c r="E26" s="5"/>
      <c r="F26">
        <f>ROUNDDOWN(D26,0)</f>
        <v>2</v>
      </c>
      <c r="G26" t="s">
        <v>4</v>
      </c>
      <c r="H26" s="1">
        <f>(C26-(F26*12))</f>
        <v>10.125</v>
      </c>
      <c r="I26" t="s">
        <v>3</v>
      </c>
      <c r="J26" s="5">
        <f>(D4+0.5)*B26</f>
        <v>35.75</v>
      </c>
      <c r="K26" s="5">
        <f t="shared" si="6"/>
        <v>2.9791666666666665</v>
      </c>
      <c r="L26">
        <f t="shared" si="7"/>
        <v>2</v>
      </c>
      <c r="M26" t="s">
        <v>4</v>
      </c>
      <c r="N26" s="1">
        <f>(J26-(L26*12))</f>
        <v>11.75</v>
      </c>
      <c r="O26" t="s">
        <v>3</v>
      </c>
      <c r="P26" s="5">
        <f>(E4+0.375)*B26</f>
        <v>104</v>
      </c>
      <c r="Q26" s="5">
        <f t="shared" si="2"/>
        <v>8.6666666666666661</v>
      </c>
      <c r="R26">
        <f>ROUNDDOWN(Q26,0)</f>
        <v>8</v>
      </c>
      <c r="S26" t="s">
        <v>4</v>
      </c>
      <c r="T26" s="1">
        <f>(P26-(R26*12))</f>
        <v>8</v>
      </c>
      <c r="U26" t="s">
        <v>3</v>
      </c>
      <c r="V26" s="5">
        <f>(E4+0.5)*B26</f>
        <v>105.625</v>
      </c>
      <c r="W26" s="5">
        <f t="shared" si="3"/>
        <v>8.8020833333333339</v>
      </c>
      <c r="X26">
        <f>ROUNDDOWN(W26,0)</f>
        <v>8</v>
      </c>
      <c r="Y26" t="s">
        <v>4</v>
      </c>
      <c r="Z26" s="1">
        <f>(V26-(X26*12))</f>
        <v>9.625</v>
      </c>
      <c r="AA26" t="s">
        <v>3</v>
      </c>
      <c r="AD26" t="s">
        <v>30</v>
      </c>
      <c r="AE26" s="1">
        <v>3.5</v>
      </c>
      <c r="AF26" s="1">
        <v>3.625</v>
      </c>
      <c r="AG26" s="1">
        <v>15.625</v>
      </c>
      <c r="AH26">
        <f>ROWS($AG$11:AG26)</f>
        <v>16</v>
      </c>
      <c r="AI26" t="str">
        <f t="shared" si="4"/>
        <v/>
      </c>
      <c r="AJ26" t="str">
        <f>IFERROR(SMALL(AI26:$AI$35,ROWS(AI26:AI26)),"")</f>
        <v/>
      </c>
    </row>
    <row r="27" spans="2:36" x14ac:dyDescent="0.25">
      <c r="B27" s="11">
        <v>14</v>
      </c>
      <c r="C27" s="5">
        <f>(D4+0.375)*B27</f>
        <v>36.75</v>
      </c>
      <c r="D27" s="5">
        <f t="shared" si="5"/>
        <v>3.0625</v>
      </c>
      <c r="E27" s="5"/>
      <c r="F27">
        <f>ROUNDDOWN(D27,0)</f>
        <v>3</v>
      </c>
      <c r="G27" t="s">
        <v>4</v>
      </c>
      <c r="H27" s="1">
        <f>(C27-(F27*12))</f>
        <v>0.75</v>
      </c>
      <c r="I27" t="s">
        <v>3</v>
      </c>
      <c r="J27" s="5">
        <f>(D4+0.5)*B27</f>
        <v>38.5</v>
      </c>
      <c r="K27" s="5">
        <f t="shared" si="6"/>
        <v>3.2083333333333335</v>
      </c>
      <c r="L27">
        <f t="shared" si="7"/>
        <v>3</v>
      </c>
      <c r="M27" t="s">
        <v>4</v>
      </c>
      <c r="N27" s="1">
        <f>(J27-(L27*12))</f>
        <v>2.5</v>
      </c>
      <c r="O27" t="s">
        <v>3</v>
      </c>
      <c r="P27" s="5">
        <f>(E4+0.375)*B27</f>
        <v>112</v>
      </c>
      <c r="Q27" s="5">
        <f t="shared" si="2"/>
        <v>9.3333333333333339</v>
      </c>
      <c r="R27">
        <f>ROUNDDOWN(Q27,0)</f>
        <v>9</v>
      </c>
      <c r="S27" t="s">
        <v>4</v>
      </c>
      <c r="T27" s="1">
        <f>(P27-(R27*12))</f>
        <v>4</v>
      </c>
      <c r="U27" t="s">
        <v>3</v>
      </c>
      <c r="V27" s="5">
        <f>(E4+0.5)*B27</f>
        <v>113.75</v>
      </c>
      <c r="W27" s="5">
        <f t="shared" si="3"/>
        <v>9.4791666666666661</v>
      </c>
      <c r="X27">
        <f>ROUNDDOWN(W27,0)</f>
        <v>9</v>
      </c>
      <c r="Y27" t="s">
        <v>4</v>
      </c>
      <c r="Z27" s="1">
        <f>(V27-(X27*12))</f>
        <v>5.75</v>
      </c>
      <c r="AA27" t="s">
        <v>3</v>
      </c>
      <c r="AD27" t="s">
        <v>32</v>
      </c>
      <c r="AE27" s="1">
        <v>3.5</v>
      </c>
      <c r="AF27" s="1">
        <v>7.625</v>
      </c>
      <c r="AG27" s="1">
        <v>7.625</v>
      </c>
      <c r="AH27">
        <f>ROWS($AG$11:AG27)</f>
        <v>17</v>
      </c>
      <c r="AI27" t="str">
        <f t="shared" si="4"/>
        <v/>
      </c>
      <c r="AJ27" t="str">
        <f>IFERROR(SMALL(AI27:$AI$35,ROWS(AI27:AI27)),"")</f>
        <v/>
      </c>
    </row>
    <row r="28" spans="2:36" x14ac:dyDescent="0.25">
      <c r="B28" s="11">
        <v>15</v>
      </c>
      <c r="C28" s="5">
        <f>(D4+0.375)*B28</f>
        <v>39.375</v>
      </c>
      <c r="D28" s="5">
        <f t="shared" si="5"/>
        <v>3.28125</v>
      </c>
      <c r="E28" s="5"/>
      <c r="F28">
        <f>ROUNDDOWN(D28,0)</f>
        <v>3</v>
      </c>
      <c r="G28" t="s">
        <v>4</v>
      </c>
      <c r="H28" s="1">
        <f>(C28-(F28*12))</f>
        <v>3.375</v>
      </c>
      <c r="I28" t="s">
        <v>3</v>
      </c>
      <c r="J28" s="5">
        <f>(D4+0.5)*B28</f>
        <v>41.25</v>
      </c>
      <c r="K28" s="5">
        <f t="shared" si="6"/>
        <v>3.4375</v>
      </c>
      <c r="L28">
        <f t="shared" si="7"/>
        <v>3</v>
      </c>
      <c r="M28" t="s">
        <v>4</v>
      </c>
      <c r="N28" s="1">
        <f>(J28-(L28*12))</f>
        <v>5.25</v>
      </c>
      <c r="O28" t="s">
        <v>3</v>
      </c>
      <c r="P28" s="5">
        <f>(E4+0.375)*B28</f>
        <v>120</v>
      </c>
      <c r="Q28" s="5">
        <f t="shared" si="2"/>
        <v>10</v>
      </c>
      <c r="R28">
        <f>ROUNDDOWN(Q28,0)</f>
        <v>10</v>
      </c>
      <c r="S28" t="s">
        <v>4</v>
      </c>
      <c r="T28" s="1">
        <f>(P28-(R28*12))</f>
        <v>0</v>
      </c>
      <c r="U28" t="s">
        <v>3</v>
      </c>
      <c r="V28" s="5">
        <f>(E4+0.5)*B28</f>
        <v>121.875</v>
      </c>
      <c r="W28" s="5">
        <f t="shared" si="3"/>
        <v>10.15625</v>
      </c>
      <c r="X28">
        <f>ROUNDDOWN(W28,0)</f>
        <v>10</v>
      </c>
      <c r="Y28" t="s">
        <v>4</v>
      </c>
      <c r="Z28" s="1">
        <f>(V28-(X28*12))</f>
        <v>1.875</v>
      </c>
      <c r="AA28" t="s">
        <v>3</v>
      </c>
      <c r="AD28" t="s">
        <v>33</v>
      </c>
      <c r="AE28" s="1">
        <v>3.5</v>
      </c>
      <c r="AF28" s="1">
        <v>7.625</v>
      </c>
      <c r="AG28" s="1">
        <v>15.625</v>
      </c>
      <c r="AH28">
        <f>ROWS($AG$11:AG28)</f>
        <v>18</v>
      </c>
      <c r="AI28" t="str">
        <f t="shared" si="4"/>
        <v/>
      </c>
      <c r="AJ28" t="str">
        <f>IFERROR(SMALL(AI28:$AI$35,ROWS(AI28:AI28)),"")</f>
        <v/>
      </c>
    </row>
    <row r="29" spans="2:36" x14ac:dyDescent="0.25">
      <c r="B29" s="11"/>
      <c r="C29" s="5"/>
      <c r="D29" s="5"/>
      <c r="E29" s="5"/>
      <c r="H29" s="1"/>
      <c r="J29" s="5"/>
      <c r="K29" s="5"/>
      <c r="N29" s="1"/>
      <c r="P29" s="5"/>
      <c r="Q29" s="5"/>
      <c r="T29" s="1"/>
      <c r="V29" s="5"/>
      <c r="W29" s="5"/>
      <c r="Z29" s="1"/>
      <c r="AD29" t="s">
        <v>34</v>
      </c>
      <c r="AE29" s="1">
        <v>3.625</v>
      </c>
      <c r="AF29" s="1">
        <v>2.25</v>
      </c>
      <c r="AG29" s="1">
        <v>7.625</v>
      </c>
      <c r="AH29">
        <f>ROWS($AG$11:AG29)</f>
        <v>19</v>
      </c>
      <c r="AI29" t="str">
        <f t="shared" si="4"/>
        <v/>
      </c>
      <c r="AJ29" t="str">
        <f>IFERROR(SMALL(AI29:$AI$35,ROWS(AI29:AI29)),"")</f>
        <v/>
      </c>
    </row>
    <row r="30" spans="2:36" x14ac:dyDescent="0.25">
      <c r="B30" s="11">
        <v>16</v>
      </c>
      <c r="C30" s="5">
        <f>(D4+0.375)*B30</f>
        <v>42</v>
      </c>
      <c r="D30" s="5">
        <f t="shared" si="5"/>
        <v>3.5</v>
      </c>
      <c r="E30" s="5"/>
      <c r="F30">
        <f>ROUNDDOWN(D30,0)</f>
        <v>3</v>
      </c>
      <c r="G30" t="s">
        <v>4</v>
      </c>
      <c r="H30" s="1">
        <f>(C30-(F30*12))</f>
        <v>6</v>
      </c>
      <c r="I30" t="s">
        <v>3</v>
      </c>
      <c r="J30" s="5">
        <f>(D4+0.5)*B30</f>
        <v>44</v>
      </c>
      <c r="K30" s="5">
        <f t="shared" si="6"/>
        <v>3.6666666666666665</v>
      </c>
      <c r="L30">
        <f t="shared" si="7"/>
        <v>3</v>
      </c>
      <c r="M30" t="s">
        <v>4</v>
      </c>
      <c r="N30" s="1">
        <f>(J30-(L30*12))</f>
        <v>8</v>
      </c>
      <c r="O30" t="s">
        <v>3</v>
      </c>
      <c r="P30" s="5">
        <f>(E4+0.375)*B30</f>
        <v>128</v>
      </c>
      <c r="Q30" s="5">
        <f t="shared" si="2"/>
        <v>10.666666666666666</v>
      </c>
      <c r="R30">
        <f>ROUNDDOWN(Q30,0)</f>
        <v>10</v>
      </c>
      <c r="S30" t="s">
        <v>4</v>
      </c>
      <c r="T30" s="1">
        <f>(P30-(R30*12))</f>
        <v>8</v>
      </c>
      <c r="U30" t="s">
        <v>3</v>
      </c>
      <c r="V30" s="5">
        <f>(E4+0.5)*B30</f>
        <v>130</v>
      </c>
      <c r="W30" s="5">
        <f t="shared" si="3"/>
        <v>10.833333333333334</v>
      </c>
      <c r="X30">
        <f>ROUNDDOWN(W30,0)</f>
        <v>10</v>
      </c>
      <c r="Y30" t="s">
        <v>4</v>
      </c>
      <c r="Z30" s="1">
        <f>(V30-(X30*12))</f>
        <v>10</v>
      </c>
      <c r="AA30" t="s">
        <v>3</v>
      </c>
      <c r="AD30" t="s">
        <v>35</v>
      </c>
      <c r="AE30" s="1">
        <v>3.625</v>
      </c>
      <c r="AF30" s="1">
        <v>2.25</v>
      </c>
      <c r="AG30" s="1">
        <v>8</v>
      </c>
      <c r="AH30">
        <f>ROWS($AG$11:AG30)</f>
        <v>20</v>
      </c>
      <c r="AI30" t="str">
        <f t="shared" si="4"/>
        <v/>
      </c>
      <c r="AJ30" t="str">
        <f>IFERROR(SMALL(AI30:$AI$35,ROWS(AI30:AI30)),"")</f>
        <v/>
      </c>
    </row>
    <row r="31" spans="2:36" x14ac:dyDescent="0.25">
      <c r="B31" s="11">
        <v>17</v>
      </c>
      <c r="C31" s="5">
        <f>(D4+0.375)*B31</f>
        <v>44.625</v>
      </c>
      <c r="D31" s="5">
        <f t="shared" si="5"/>
        <v>3.71875</v>
      </c>
      <c r="E31" s="5"/>
      <c r="F31">
        <f>ROUNDDOWN(D31,0)</f>
        <v>3</v>
      </c>
      <c r="G31" t="s">
        <v>4</v>
      </c>
      <c r="H31" s="1">
        <f>(C31-(F31*12))</f>
        <v>8.625</v>
      </c>
      <c r="I31" t="s">
        <v>3</v>
      </c>
      <c r="J31" s="5">
        <f>(D4+0.5)*B31</f>
        <v>46.75</v>
      </c>
      <c r="K31" s="5">
        <f t="shared" si="6"/>
        <v>3.8958333333333335</v>
      </c>
      <c r="L31">
        <f t="shared" si="7"/>
        <v>3</v>
      </c>
      <c r="M31" t="s">
        <v>4</v>
      </c>
      <c r="N31" s="1">
        <f>(J31-(L31*12))</f>
        <v>10.75</v>
      </c>
      <c r="O31" t="s">
        <v>3</v>
      </c>
      <c r="P31" s="5">
        <f>(E4+0.375)*B31</f>
        <v>136</v>
      </c>
      <c r="Q31" s="5">
        <f t="shared" si="2"/>
        <v>11.333333333333334</v>
      </c>
      <c r="R31">
        <f>ROUNDDOWN(Q31,0)</f>
        <v>11</v>
      </c>
      <c r="S31" t="s">
        <v>4</v>
      </c>
      <c r="T31" s="1">
        <f>(P31-(R31*12))</f>
        <v>4</v>
      </c>
      <c r="U31" t="s">
        <v>3</v>
      </c>
      <c r="V31" s="5">
        <f>(E4+0.5)*B31</f>
        <v>138.125</v>
      </c>
      <c r="W31" s="5">
        <f t="shared" si="3"/>
        <v>11.510416666666666</v>
      </c>
      <c r="X31">
        <f>ROUNDDOWN(W31,0)</f>
        <v>11</v>
      </c>
      <c r="Y31" t="s">
        <v>4</v>
      </c>
      <c r="Z31" s="1">
        <f>(V31-(X31*12))</f>
        <v>6.125</v>
      </c>
      <c r="AA31" t="s">
        <v>3</v>
      </c>
      <c r="AD31" t="s">
        <v>36</v>
      </c>
      <c r="AE31" s="1">
        <v>3.625</v>
      </c>
      <c r="AF31" s="1">
        <v>2.75</v>
      </c>
      <c r="AG31" s="1">
        <v>7.625</v>
      </c>
      <c r="AH31">
        <f>ROWS($AG$11:AG31)</f>
        <v>21</v>
      </c>
      <c r="AI31" t="str">
        <f t="shared" si="4"/>
        <v/>
      </c>
      <c r="AJ31" t="str">
        <f>IFERROR(SMALL(AI31:$AI$35,ROWS(AI31:AI31)),"")</f>
        <v/>
      </c>
    </row>
    <row r="32" spans="2:36" x14ac:dyDescent="0.25">
      <c r="B32" s="11">
        <v>18</v>
      </c>
      <c r="C32" s="5">
        <f>(D4+0.375)*B32</f>
        <v>47.25</v>
      </c>
      <c r="D32" s="5">
        <f t="shared" si="5"/>
        <v>3.9375</v>
      </c>
      <c r="E32" s="5"/>
      <c r="F32">
        <f>ROUNDDOWN(D32,0)</f>
        <v>3</v>
      </c>
      <c r="G32" t="s">
        <v>4</v>
      </c>
      <c r="H32" s="1">
        <f>(C32-(F32*12))</f>
        <v>11.25</v>
      </c>
      <c r="I32" t="s">
        <v>3</v>
      </c>
      <c r="J32" s="5">
        <f>(D4+0.5)*B32</f>
        <v>49.5</v>
      </c>
      <c r="K32" s="5">
        <f t="shared" si="6"/>
        <v>4.125</v>
      </c>
      <c r="L32">
        <f t="shared" si="7"/>
        <v>4</v>
      </c>
      <c r="M32" t="s">
        <v>4</v>
      </c>
      <c r="N32" s="1">
        <f>(J32-(L32*12))</f>
        <v>1.5</v>
      </c>
      <c r="O32" t="s">
        <v>3</v>
      </c>
      <c r="P32" s="5">
        <f>(E4+0.375)*B32</f>
        <v>144</v>
      </c>
      <c r="Q32" s="5">
        <f t="shared" si="2"/>
        <v>12</v>
      </c>
      <c r="R32">
        <f>ROUNDDOWN(Q32,0)</f>
        <v>12</v>
      </c>
      <c r="S32" t="s">
        <v>4</v>
      </c>
      <c r="T32" s="1">
        <f>(P32-(R32*12))</f>
        <v>0</v>
      </c>
      <c r="U32" t="s">
        <v>3</v>
      </c>
      <c r="V32" s="5">
        <f>(E4+0.5)*B32</f>
        <v>146.25</v>
      </c>
      <c r="W32" s="5">
        <f t="shared" si="3"/>
        <v>12.1875</v>
      </c>
      <c r="X32">
        <f>ROUNDDOWN(W32,0)</f>
        <v>12</v>
      </c>
      <c r="Y32" t="s">
        <v>4</v>
      </c>
      <c r="Z32" s="1">
        <f>(V32-(X32*12))</f>
        <v>2.25</v>
      </c>
      <c r="AA32" t="s">
        <v>3</v>
      </c>
      <c r="AD32" t="s">
        <v>37</v>
      </c>
      <c r="AE32" s="1">
        <v>3.75</v>
      </c>
      <c r="AF32" s="1">
        <v>2.25</v>
      </c>
      <c r="AG32" s="1">
        <v>7.5</v>
      </c>
      <c r="AH32">
        <f>ROWS($AG$11:AG32)</f>
        <v>22</v>
      </c>
      <c r="AI32" t="str">
        <f t="shared" si="4"/>
        <v/>
      </c>
      <c r="AJ32" t="str">
        <f>IFERROR(SMALL(AI32:$AI$35,ROWS(AI32:AI32)),"")</f>
        <v/>
      </c>
    </row>
    <row r="33" spans="2:36" x14ac:dyDescent="0.25">
      <c r="B33" s="11">
        <v>19</v>
      </c>
      <c r="C33" s="5">
        <f>(D4+0.375)*B33</f>
        <v>49.875</v>
      </c>
      <c r="D33" s="5">
        <f t="shared" si="5"/>
        <v>4.15625</v>
      </c>
      <c r="E33" s="5"/>
      <c r="F33">
        <f>ROUNDDOWN(D33,0)</f>
        <v>4</v>
      </c>
      <c r="G33" t="s">
        <v>4</v>
      </c>
      <c r="H33" s="1">
        <f>(C33-(F33*12))</f>
        <v>1.875</v>
      </c>
      <c r="I33" t="s">
        <v>3</v>
      </c>
      <c r="J33" s="5">
        <f>(D4+0.5)*B33</f>
        <v>52.25</v>
      </c>
      <c r="K33" s="5">
        <f t="shared" si="6"/>
        <v>4.354166666666667</v>
      </c>
      <c r="L33">
        <f t="shared" si="7"/>
        <v>4</v>
      </c>
      <c r="M33" t="s">
        <v>4</v>
      </c>
      <c r="N33" s="1">
        <f>(J33-(L33*12))</f>
        <v>4.25</v>
      </c>
      <c r="O33" t="s">
        <v>3</v>
      </c>
      <c r="P33" s="5">
        <f>(E4+0.375)*B33</f>
        <v>152</v>
      </c>
      <c r="Q33" s="5">
        <f t="shared" si="2"/>
        <v>12.666666666666666</v>
      </c>
      <c r="R33">
        <f>ROUNDDOWN(Q33,0)</f>
        <v>12</v>
      </c>
      <c r="S33" t="s">
        <v>4</v>
      </c>
      <c r="T33" s="1">
        <f>(P33-(R33*12))</f>
        <v>8</v>
      </c>
      <c r="U33" t="s">
        <v>3</v>
      </c>
      <c r="V33" s="5">
        <f>(E4+0.5)*B33</f>
        <v>154.375</v>
      </c>
      <c r="W33" s="5">
        <f t="shared" si="3"/>
        <v>12.864583333333334</v>
      </c>
      <c r="X33">
        <f>ROUNDDOWN(W33,0)</f>
        <v>12</v>
      </c>
      <c r="Y33" t="s">
        <v>4</v>
      </c>
      <c r="Z33" s="1">
        <f>(V33-(X33*12))</f>
        <v>10.375</v>
      </c>
      <c r="AA33" t="s">
        <v>3</v>
      </c>
      <c r="AD33" t="s">
        <v>38</v>
      </c>
      <c r="AE33" s="1">
        <v>4</v>
      </c>
      <c r="AF33" s="1">
        <v>2.25</v>
      </c>
      <c r="AG33" s="1">
        <v>8</v>
      </c>
      <c r="AH33">
        <f>ROWS($AG$11:AG33)</f>
        <v>23</v>
      </c>
      <c r="AI33" t="str">
        <f t="shared" si="4"/>
        <v/>
      </c>
      <c r="AJ33" t="str">
        <f>IFERROR(SMALL(AI33:$AI$35,ROWS(AI33:AI33)),"")</f>
        <v/>
      </c>
    </row>
    <row r="34" spans="2:36" x14ac:dyDescent="0.25">
      <c r="B34" s="11">
        <v>20</v>
      </c>
      <c r="C34" s="5">
        <f>(D4+0.375)*B34</f>
        <v>52.5</v>
      </c>
      <c r="D34" s="5">
        <f t="shared" si="5"/>
        <v>4.375</v>
      </c>
      <c r="E34" s="5"/>
      <c r="F34">
        <f>ROUNDDOWN(D34,0)</f>
        <v>4</v>
      </c>
      <c r="G34" t="s">
        <v>4</v>
      </c>
      <c r="H34" s="1">
        <f>(C34-(F34*12))</f>
        <v>4.5</v>
      </c>
      <c r="I34" t="s">
        <v>3</v>
      </c>
      <c r="J34" s="5">
        <f>(D4+0.5)*B34</f>
        <v>55</v>
      </c>
      <c r="K34" s="5">
        <f t="shared" si="6"/>
        <v>4.583333333333333</v>
      </c>
      <c r="L34">
        <f t="shared" si="7"/>
        <v>4</v>
      </c>
      <c r="M34" t="s">
        <v>4</v>
      </c>
      <c r="N34" s="1">
        <f>(J34-(L34*12))</f>
        <v>7</v>
      </c>
      <c r="O34" t="s">
        <v>3</v>
      </c>
      <c r="P34" s="5">
        <f>(E4+0.375)*B34</f>
        <v>160</v>
      </c>
      <c r="Q34" s="5">
        <f t="shared" si="2"/>
        <v>13.333333333333334</v>
      </c>
      <c r="R34">
        <f>ROUNDDOWN(Q34,0)</f>
        <v>13</v>
      </c>
      <c r="S34" t="s">
        <v>4</v>
      </c>
      <c r="T34" s="1">
        <f>(P34-(R34*12))</f>
        <v>4</v>
      </c>
      <c r="U34" t="s">
        <v>3</v>
      </c>
      <c r="V34" s="5">
        <f>(E4+0.5)*B34</f>
        <v>162.5</v>
      </c>
      <c r="W34" s="5">
        <f t="shared" si="3"/>
        <v>13.541666666666666</v>
      </c>
      <c r="X34">
        <f>ROUNDDOWN(W34,0)</f>
        <v>13</v>
      </c>
      <c r="Y34" t="s">
        <v>4</v>
      </c>
      <c r="Z34" s="1">
        <f>(V34-(X34*12))</f>
        <v>6.5</v>
      </c>
      <c r="AA34" t="s">
        <v>3</v>
      </c>
      <c r="AD34" t="s">
        <v>39</v>
      </c>
      <c r="AE34" s="1">
        <v>4</v>
      </c>
      <c r="AF34" s="1">
        <v>2.25</v>
      </c>
      <c r="AG34" s="1">
        <v>8</v>
      </c>
      <c r="AH34">
        <f>ROWS($AG$11:AG34)</f>
        <v>24</v>
      </c>
      <c r="AI34" t="str">
        <f t="shared" si="4"/>
        <v/>
      </c>
      <c r="AJ34" t="str">
        <f>IFERROR(SMALL(AI34:$AI$35,ROWS(AI34:AI34)),"")</f>
        <v/>
      </c>
    </row>
    <row r="35" spans="2:36" x14ac:dyDescent="0.25">
      <c r="B35" s="11"/>
      <c r="C35" s="5"/>
      <c r="D35" s="5"/>
      <c r="E35" s="5"/>
      <c r="H35" s="1"/>
      <c r="J35" s="5"/>
      <c r="K35" s="5"/>
      <c r="N35" s="1"/>
      <c r="P35" s="5"/>
      <c r="Q35" s="5"/>
      <c r="T35" s="1"/>
      <c r="V35" s="5"/>
      <c r="W35" s="5"/>
      <c r="Z35" s="1"/>
      <c r="AD35" t="s">
        <v>40</v>
      </c>
      <c r="AE35" s="1">
        <v>4</v>
      </c>
      <c r="AF35" s="1">
        <v>2.25</v>
      </c>
      <c r="AG35" s="1">
        <v>8</v>
      </c>
      <c r="AH35">
        <f>ROWS($AG$11:AG35)</f>
        <v>25</v>
      </c>
      <c r="AI35" t="str">
        <f t="shared" si="4"/>
        <v/>
      </c>
      <c r="AJ35" t="str">
        <f>IFERROR(SMALL(AI35:$AI$35,ROWS(AI35:AI35)),"")</f>
        <v/>
      </c>
    </row>
    <row r="36" spans="2:36" x14ac:dyDescent="0.25">
      <c r="B36" s="11">
        <v>25</v>
      </c>
      <c r="C36" s="5">
        <f>(D4+0.375)*B36</f>
        <v>65.625</v>
      </c>
      <c r="D36" s="5">
        <f t="shared" si="5"/>
        <v>5.46875</v>
      </c>
      <c r="E36" s="5"/>
      <c r="F36">
        <f>ROUNDDOWN(D36,0)</f>
        <v>5</v>
      </c>
      <c r="G36" t="s">
        <v>4</v>
      </c>
      <c r="H36" s="1">
        <f>(C36-(F36*12))</f>
        <v>5.625</v>
      </c>
      <c r="I36" t="s">
        <v>3</v>
      </c>
      <c r="J36" s="5">
        <f>(D4+0.5)*B36</f>
        <v>68.75</v>
      </c>
      <c r="K36" s="5">
        <f t="shared" si="6"/>
        <v>5.729166666666667</v>
      </c>
      <c r="L36">
        <f t="shared" si="7"/>
        <v>5</v>
      </c>
      <c r="M36" t="s">
        <v>4</v>
      </c>
      <c r="N36" s="1">
        <f>(J36-(L36*12))</f>
        <v>8.75</v>
      </c>
      <c r="O36" t="s">
        <v>3</v>
      </c>
      <c r="P36" s="5">
        <f>(E4+0.375)*B36</f>
        <v>200</v>
      </c>
      <c r="Q36" s="5">
        <f t="shared" si="2"/>
        <v>16.666666666666668</v>
      </c>
      <c r="R36">
        <f>ROUNDDOWN(Q36,0)</f>
        <v>16</v>
      </c>
      <c r="S36" t="s">
        <v>4</v>
      </c>
      <c r="T36" s="1">
        <f>(P36-(R36*12))</f>
        <v>8</v>
      </c>
      <c r="U36" t="s">
        <v>3</v>
      </c>
      <c r="V36" s="5">
        <f>(E4+0.5)*B36</f>
        <v>203.125</v>
      </c>
      <c r="W36" s="5">
        <f t="shared" si="3"/>
        <v>16.927083333333332</v>
      </c>
      <c r="X36">
        <f>ROUNDDOWN(W36,0)</f>
        <v>16</v>
      </c>
      <c r="Y36" t="s">
        <v>4</v>
      </c>
      <c r="Z36" s="1">
        <f>(V36-(X36*12))</f>
        <v>11.125</v>
      </c>
      <c r="AA36" t="s">
        <v>3</v>
      </c>
    </row>
    <row r="37" spans="2:36" x14ac:dyDescent="0.25">
      <c r="B37" s="11">
        <v>50</v>
      </c>
      <c r="C37" s="5">
        <f>(D4+0.375)*B37</f>
        <v>131.25</v>
      </c>
      <c r="D37" s="5">
        <f t="shared" si="5"/>
        <v>10.9375</v>
      </c>
      <c r="E37" s="5"/>
      <c r="F37">
        <f>ROUNDDOWN(D37,0)</f>
        <v>10</v>
      </c>
      <c r="G37" t="s">
        <v>4</v>
      </c>
      <c r="H37" s="1">
        <f>(C37-(F37*12))</f>
        <v>11.25</v>
      </c>
      <c r="I37" t="s">
        <v>3</v>
      </c>
      <c r="J37" s="5">
        <f>(D4+0.5)*B37</f>
        <v>137.5</v>
      </c>
      <c r="K37" s="5">
        <f t="shared" si="6"/>
        <v>11.458333333333334</v>
      </c>
      <c r="L37">
        <f t="shared" si="7"/>
        <v>11</v>
      </c>
      <c r="M37" t="s">
        <v>4</v>
      </c>
      <c r="N37" s="1">
        <f>(J37-(L37*12))</f>
        <v>5.5</v>
      </c>
      <c r="O37" t="s">
        <v>3</v>
      </c>
      <c r="P37" s="5">
        <f>(E4+0.375)*B37</f>
        <v>400</v>
      </c>
      <c r="Q37" s="5">
        <f t="shared" si="2"/>
        <v>33.333333333333336</v>
      </c>
      <c r="R37">
        <f>ROUNDDOWN(Q37,0)</f>
        <v>33</v>
      </c>
      <c r="S37" t="s">
        <v>4</v>
      </c>
      <c r="T37" s="1">
        <f>(P37-(R37*12))</f>
        <v>4</v>
      </c>
      <c r="U37" t="s">
        <v>3</v>
      </c>
      <c r="V37" s="5">
        <f>(E4+0.5)*B37</f>
        <v>406.25</v>
      </c>
      <c r="W37" s="5">
        <f t="shared" si="3"/>
        <v>33.854166666666664</v>
      </c>
      <c r="X37">
        <f>ROUNDDOWN(W37,0)</f>
        <v>33</v>
      </c>
      <c r="Y37" t="s">
        <v>4</v>
      </c>
      <c r="Z37" s="1">
        <f>(V37-(X37*12))</f>
        <v>10.25</v>
      </c>
      <c r="AA37" t="s">
        <v>3</v>
      </c>
    </row>
    <row r="38" spans="2:36" x14ac:dyDescent="0.25">
      <c r="B38" s="11">
        <v>100</v>
      </c>
      <c r="C38" s="5">
        <f>(D4+0.375)*B38</f>
        <v>262.5</v>
      </c>
      <c r="D38" s="5">
        <f t="shared" si="5"/>
        <v>21.875</v>
      </c>
      <c r="E38" s="5"/>
      <c r="F38">
        <f>ROUNDDOWN(D38,0)</f>
        <v>21</v>
      </c>
      <c r="G38" t="s">
        <v>4</v>
      </c>
      <c r="H38" s="1">
        <f>(C38-(F38*12))</f>
        <v>10.5</v>
      </c>
      <c r="I38" t="s">
        <v>3</v>
      </c>
      <c r="J38" s="5">
        <f>(D4+0.5)*B38</f>
        <v>275</v>
      </c>
      <c r="K38" s="5">
        <f t="shared" si="6"/>
        <v>22.916666666666668</v>
      </c>
      <c r="L38">
        <f t="shared" si="7"/>
        <v>22</v>
      </c>
      <c r="M38" t="s">
        <v>4</v>
      </c>
      <c r="N38" s="1">
        <f>(J38-(L38*12))</f>
        <v>11</v>
      </c>
      <c r="O38" t="s">
        <v>3</v>
      </c>
      <c r="P38" s="5">
        <f>(E4+0.375)*B38</f>
        <v>800</v>
      </c>
      <c r="Q38" s="5">
        <f t="shared" si="2"/>
        <v>66.666666666666671</v>
      </c>
      <c r="R38" s="9">
        <f>ROUNDDOWN(Q38,0)</f>
        <v>66</v>
      </c>
      <c r="S38" t="s">
        <v>4</v>
      </c>
      <c r="T38" s="1">
        <f>(P38-(R38*12))</f>
        <v>8</v>
      </c>
      <c r="U38" t="s">
        <v>3</v>
      </c>
      <c r="V38" s="5">
        <f>(E4+0.5)*B38</f>
        <v>812.5</v>
      </c>
      <c r="W38" s="5">
        <f t="shared" si="3"/>
        <v>67.708333333333329</v>
      </c>
      <c r="X38" s="9">
        <f>ROUNDDOWN(W38,0)</f>
        <v>67</v>
      </c>
      <c r="Y38" t="s">
        <v>4</v>
      </c>
      <c r="Z38" s="1">
        <f>(V38-(X38*12))</f>
        <v>8.5</v>
      </c>
      <c r="AA38" t="s">
        <v>3</v>
      </c>
    </row>
    <row r="39" spans="2:36" x14ac:dyDescent="0.2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8"/>
    </row>
    <row r="40" spans="2:36" x14ac:dyDescent="0.2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8"/>
    </row>
    <row r="41" spans="2:36" x14ac:dyDescent="0.2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8"/>
    </row>
    <row r="42" spans="2:36" x14ac:dyDescent="0.25">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8"/>
    </row>
    <row r="43" spans="2:36" x14ac:dyDescent="0.2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8"/>
    </row>
    <row r="44" spans="2:36" x14ac:dyDescent="0.25">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8"/>
    </row>
    <row r="45" spans="2:36" x14ac:dyDescent="0.25">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8"/>
    </row>
  </sheetData>
  <sheetProtection algorithmName="SHA-512" hashValue="LGxoGLVQvyrJRwSB+tY60O775x60CrzqrcbwUtm4eKzDcmNzIw85d9zQ09YmDX1QKHJBJofAXL/1dXKyQpKJtw==" saltValue="qYbopH+genL7nB7PQThqAA==" spinCount="100000" sheet="1" objects="1" scenarios="1" sort="0"/>
  <protectedRanges>
    <protectedRange sqref="B3" name="Range1"/>
  </protectedRanges>
  <dataConsolidate/>
  <mergeCells count="8">
    <mergeCell ref="B1:AA1"/>
    <mergeCell ref="F10:I10"/>
    <mergeCell ref="L10:O10"/>
    <mergeCell ref="R10:U10"/>
    <mergeCell ref="X10:AA10"/>
    <mergeCell ref="F9:O9"/>
    <mergeCell ref="R9:AA9"/>
    <mergeCell ref="B2:D2"/>
  </mergeCells>
  <dataValidations count="1">
    <dataValidation type="list" allowBlank="1" showInputMessage="1" showErrorMessage="1" sqref="B3" xr:uid="{00000000-0002-0000-0000-000000000000}">
      <formula1>$AD$11:$AD$35</formula1>
    </dataValidation>
  </dataValidations>
  <pageMargins left="0.7" right="0.7" top="0.75" bottom="0.75" header="0.3" footer="0.3"/>
  <pageSetup scale="61" orientation="portrait" r:id="rId1"/>
  <colBreaks count="1" manualBreakCount="1">
    <brk id="27" max="3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G14" sqref="A1:G14"/>
    </sheetView>
  </sheetViews>
  <sheetFormatPr defaultRowHeight="15" x14ac:dyDescent="0.25"/>
  <cols>
    <col min="1" max="1" width="18.42578125" bestFit="1" customWidth="1"/>
  </cols>
  <sheetData>
    <row r="1" spans="1:7" x14ac:dyDescent="0.25">
      <c r="E1" t="s">
        <v>11</v>
      </c>
      <c r="F1" t="s">
        <v>13</v>
      </c>
      <c r="G1" t="s">
        <v>12</v>
      </c>
    </row>
    <row r="2" spans="1:7" x14ac:dyDescent="0.25">
      <c r="A2" t="s">
        <v>7</v>
      </c>
      <c r="B2" s="1">
        <v>7.625</v>
      </c>
      <c r="C2" s="1">
        <v>2.25</v>
      </c>
      <c r="D2" s="1">
        <v>3.5</v>
      </c>
      <c r="E2">
        <f>ROWS($D$2:D2)</f>
        <v>1</v>
      </c>
    </row>
    <row r="3" spans="1:7" x14ac:dyDescent="0.25">
      <c r="A3" t="s">
        <v>8</v>
      </c>
      <c r="B3" s="1">
        <v>7.625</v>
      </c>
      <c r="C3" s="1">
        <v>2.75</v>
      </c>
      <c r="D3" s="1">
        <v>2.75</v>
      </c>
      <c r="E3">
        <f>ROWS($D$2:D3)</f>
        <v>2</v>
      </c>
    </row>
    <row r="4" spans="1:7" x14ac:dyDescent="0.25">
      <c r="A4" t="s">
        <v>9</v>
      </c>
      <c r="B4" s="1">
        <v>9.625</v>
      </c>
      <c r="C4" s="1">
        <v>2.75</v>
      </c>
      <c r="D4" s="1">
        <v>2.75</v>
      </c>
      <c r="E4">
        <f>ROWS($D$2:D4)</f>
        <v>3</v>
      </c>
    </row>
    <row r="5" spans="1:7" x14ac:dyDescent="0.25">
      <c r="A5" t="s">
        <v>10</v>
      </c>
      <c r="B5" s="1">
        <v>11.625</v>
      </c>
      <c r="C5" s="1">
        <v>3.625</v>
      </c>
      <c r="D5" s="1">
        <v>3.625</v>
      </c>
      <c r="E5">
        <f>ROWS($D$2:D5)</f>
        <v>4</v>
      </c>
    </row>
    <row r="6" spans="1:7" x14ac:dyDescent="0.25">
      <c r="E6">
        <f>ROWS($D$2:D6)</f>
        <v>5</v>
      </c>
    </row>
    <row r="7" spans="1:7" x14ac:dyDescent="0.25">
      <c r="E7">
        <f>ROWS($D$2:D7)</f>
        <v>6</v>
      </c>
    </row>
    <row r="8" spans="1:7" x14ac:dyDescent="0.25">
      <c r="E8">
        <f>ROWS($D$2:D8)</f>
        <v>7</v>
      </c>
    </row>
    <row r="9" spans="1:7" x14ac:dyDescent="0.25">
      <c r="E9">
        <f>ROWS($D$2:D9)</f>
        <v>8</v>
      </c>
    </row>
    <row r="10" spans="1:7" x14ac:dyDescent="0.25">
      <c r="E10">
        <f>ROWS($D$2:D10)</f>
        <v>9</v>
      </c>
    </row>
    <row r="11" spans="1:7" x14ac:dyDescent="0.25">
      <c r="E11">
        <f>ROWS($D$2:D11)</f>
        <v>10</v>
      </c>
    </row>
    <row r="12" spans="1:7" x14ac:dyDescent="0.25">
      <c r="E12">
        <f>ROWS($D$2:D12)</f>
        <v>11</v>
      </c>
    </row>
    <row r="13" spans="1:7" x14ac:dyDescent="0.25">
      <c r="E13">
        <f>ROWS($D$2:D13)</f>
        <v>12</v>
      </c>
    </row>
    <row r="14" spans="1:7" x14ac:dyDescent="0.25">
      <c r="E14">
        <f>ROWS($D$2:D14)</f>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GSB Coursing Chart</vt:lpstr>
      <vt:lpstr>Sheet3</vt:lpstr>
      <vt:lpstr>'GSB Coursing Chart'!Criteria</vt:lpstr>
      <vt:lpstr>'GSB Coursing Chart'!Print_Area</vt:lpstr>
    </vt:vector>
  </TitlesOfParts>
  <Company>Wienerberger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Long</dc:creator>
  <cp:lastModifiedBy>Nathan Matthews</cp:lastModifiedBy>
  <cp:lastPrinted>2020-10-02T17:55:33Z</cp:lastPrinted>
  <dcterms:created xsi:type="dcterms:W3CDTF">2020-03-24T18:24:31Z</dcterms:created>
  <dcterms:modified xsi:type="dcterms:W3CDTF">2020-10-02T20:25:59Z</dcterms:modified>
</cp:coreProperties>
</file>